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80" yWindow="240" windowWidth="15600" windowHeight="11760"/>
  </bookViews>
  <sheets>
    <sheet name="Сводка" sheetId="6" r:id="rId1"/>
    <sheet name="ССРСС " sheetId="7" r:id="rId2"/>
    <sheet name="Цена МАТ и ОБ по ТКП" sheetId="8" r:id="rId3"/>
    <sheet name="ИЦИ" sheetId="9" r:id="rId4"/>
    <sheet name="02-01-01" sheetId="1" r:id="rId5"/>
    <sheet name="02-01-02" sheetId="2" r:id="rId6"/>
    <sheet name="02-01-03" sheetId="3" r:id="rId7"/>
    <sheet name="09-01-01" sheetId="4" r:id="rId8"/>
  </sheets>
  <externalReferences>
    <externalReference r:id="rId9"/>
  </externalReferences>
  <definedNames>
    <definedName name="_xlnm._FilterDatabase" localSheetId="3" hidden="1">ИЦИ!$A$3:$H$6</definedName>
    <definedName name="_xlnm.Print_Titles" localSheetId="4">'02-01-01'!$20:$20</definedName>
    <definedName name="_xlnm.Print_Titles" localSheetId="5">'02-01-02'!$20:$20</definedName>
    <definedName name="_xlnm.Print_Titles" localSheetId="6">'02-01-03'!$22:$22</definedName>
    <definedName name="_xlnm.Print_Titles" localSheetId="7">'09-01-01'!$20:$20</definedName>
    <definedName name="_xlnm.Print_Titles" localSheetId="1">'ССРСС '!$24:$24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[1]Таблица!$B$694:$B$697</definedName>
    <definedName name="_xlnm.Print_Area" localSheetId="4">'02-01-01'!$A$1:$P$42</definedName>
    <definedName name="_xlnm.Print_Area" localSheetId="5">'02-01-02'!$A$1:$P$53</definedName>
    <definedName name="_xlnm.Print_Area" localSheetId="6">'02-01-03'!$A$1:$P$84</definedName>
    <definedName name="_xlnm.Print_Area" localSheetId="7">'09-01-01'!$A$1:$P$78</definedName>
    <definedName name="_xlnm.Print_Area" localSheetId="1">'ССРСС '!$A$1:$H$76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8" l="1"/>
  <c r="H20" i="6" l="1"/>
  <c r="L24" i="6"/>
  <c r="I24" i="6"/>
  <c r="J24" i="6"/>
  <c r="K24" i="6"/>
  <c r="H24" i="6"/>
  <c r="J22" i="6"/>
  <c r="I22" i="6"/>
  <c r="I21" i="6"/>
  <c r="J21" i="6"/>
  <c r="K21" i="6"/>
  <c r="I23" i="6"/>
  <c r="H21" i="6"/>
  <c r="H22" i="6"/>
  <c r="L31" i="6"/>
  <c r="H29" i="6"/>
  <c r="H33" i="6"/>
  <c r="H36" i="6" l="1"/>
  <c r="I33" i="6"/>
  <c r="J33" i="6"/>
  <c r="K33" i="6"/>
  <c r="H6" i="8" l="1"/>
  <c r="H5" i="8"/>
  <c r="H4" i="8"/>
  <c r="G6" i="9" l="1"/>
  <c r="G5" i="9"/>
  <c r="I20" i="6"/>
  <c r="H19" i="6"/>
  <c r="K32" i="6"/>
  <c r="I29" i="6"/>
  <c r="J29" i="6"/>
  <c r="K29" i="6"/>
  <c r="I30" i="6"/>
  <c r="J30" i="6"/>
  <c r="K30" i="6"/>
  <c r="I31" i="6"/>
  <c r="J31" i="6"/>
  <c r="K31" i="6"/>
  <c r="I32" i="6"/>
  <c r="J32" i="6"/>
  <c r="H32" i="6"/>
  <c r="H31" i="6"/>
  <c r="H30" i="6"/>
  <c r="L20" i="6"/>
  <c r="J20" i="6"/>
  <c r="K20" i="6"/>
  <c r="K22" i="6"/>
  <c r="J23" i="6"/>
  <c r="K23" i="6"/>
  <c r="H23" i="6"/>
  <c r="L23" i="6" l="1"/>
  <c r="I15" i="6"/>
  <c r="J15" i="6"/>
  <c r="K15" i="6"/>
  <c r="H15" i="6"/>
  <c r="I14" i="6"/>
  <c r="K14" i="6"/>
  <c r="L22" i="6"/>
  <c r="J13" i="6"/>
  <c r="L13" i="6"/>
  <c r="L14" i="6"/>
  <c r="L32" i="6" l="1"/>
  <c r="K5" i="6" l="1"/>
  <c r="K6" i="6" s="1"/>
  <c r="H5" i="6"/>
  <c r="H6" i="6" s="1"/>
  <c r="J5" i="6"/>
  <c r="J6" i="6" s="1"/>
  <c r="I5" i="6"/>
  <c r="I6" i="6" s="1"/>
  <c r="L30" i="6"/>
  <c r="K28" i="6"/>
  <c r="J28" i="6"/>
  <c r="I28" i="6"/>
  <c r="H28" i="6"/>
  <c r="K27" i="6"/>
  <c r="J27" i="6"/>
  <c r="I27" i="6"/>
  <c r="H27" i="6"/>
  <c r="K26" i="6"/>
  <c r="K36" i="6" s="1"/>
  <c r="J26" i="6"/>
  <c r="I26" i="6"/>
  <c r="H26" i="6"/>
  <c r="L21" i="6"/>
  <c r="K19" i="6"/>
  <c r="J19" i="6"/>
  <c r="I19" i="6"/>
  <c r="L19" i="6"/>
  <c r="K18" i="6"/>
  <c r="J18" i="6"/>
  <c r="I18" i="6"/>
  <c r="H18" i="6"/>
  <c r="L18" i="6" s="1"/>
  <c r="K17" i="6"/>
  <c r="J17" i="6"/>
  <c r="I17" i="6"/>
  <c r="H17" i="6"/>
  <c r="L12" i="6"/>
  <c r="L11" i="6"/>
  <c r="L10" i="6"/>
  <c r="L9" i="6"/>
  <c r="L8" i="6"/>
  <c r="L15" i="6" l="1"/>
  <c r="H35" i="6"/>
  <c r="L17" i="6"/>
  <c r="J36" i="6"/>
  <c r="L27" i="6"/>
  <c r="L28" i="6"/>
  <c r="K35" i="6"/>
  <c r="I36" i="6"/>
  <c r="L36" i="6" s="1"/>
  <c r="I35" i="6"/>
  <c r="J35" i="6"/>
  <c r="L29" i="6"/>
  <c r="L33" i="6" s="1"/>
  <c r="L6" i="6"/>
  <c r="L26" i="6"/>
  <c r="L5" i="6"/>
  <c r="C28" i="6" l="1"/>
  <c r="C6" i="6" s="1"/>
  <c r="L35" i="6"/>
  <c r="C27" i="6"/>
  <c r="C26" i="6"/>
  <c r="C25" i="6"/>
  <c r="C24" i="6"/>
  <c r="C23" i="6"/>
  <c r="C22" i="6"/>
</calcChain>
</file>

<file path=xl/sharedStrings.xml><?xml version="1.0" encoding="utf-8"?>
<sst xmlns="http://schemas.openxmlformats.org/spreadsheetml/2006/main" count="1233" uniqueCount="487">
  <si>
    <t/>
  </si>
  <si>
    <t>O_1.1.6 Реконструкция  ПС 35/6 кВ  "Боково" Ленинский район г. Иркутск (замена Т-1, Т-2 мощностью 16 МВА на 25 МВА каждый), реконструкция ЗРУ-6кВ с установкой четырех дополнительных  ячеек 6 кВ, модульного здания с УКРМ</t>
  </si>
  <si>
    <t>(наименование стройки)</t>
  </si>
  <si>
    <t>ЛОКАЛЬНЫЙ РЕСУРСНЫЙ СМЕТНЫЙ РАСЧЕТ № 02-01-01</t>
  </si>
  <si>
    <t>(локальная смета)</t>
  </si>
  <si>
    <t xml:space="preserve">на Демонтажные работы, </t>
  </si>
  <si>
    <t>(наименование работ и затрат, наименование объекта)</t>
  </si>
  <si>
    <t>Основание:</t>
  </si>
  <si>
    <t>П35-04.25-ОТР</t>
  </si>
  <si>
    <t>Сметная стоимость</t>
  </si>
  <si>
    <t>тыс.руб.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</si>
  <si>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</si>
  <si>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</si>
  <si>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</si>
  <si>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</si>
  <si>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</si>
  <si>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</si>
  <si>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</si>
  <si>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</si>
  <si>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</si>
  <si>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</si>
  <si>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</si>
  <si>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</si>
  <si>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</si>
  <si>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</si>
  <si>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</si>
  <si>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</si>
  <si>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</si>
  <si>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</si>
  <si>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</si>
  <si>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</si>
  <si>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</si>
  <si>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</si>
  <si>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Демонтажные работы</t>
  </si>
  <si>
    <t>ОРУ</t>
  </si>
  <si>
    <t>1</t>
  </si>
  <si>
    <t>ГЭСНм08-01-001-08</t>
  </si>
  <si>
    <t>Трансформатор трехфазный: 35 кВ мощностью 10000-40000 кВ·А</t>
  </si>
  <si>
    <t>шт</t>
  </si>
  <si>
    <t>2</t>
  </si>
  <si>
    <t>ГЭСНм37-01-014-09</t>
  </si>
  <si>
    <t>Монтаж машин и механизмов в помещении, масса машин и механизмов: 5 т</t>
  </si>
  <si>
    <t>Демонтаж шкафов</t>
  </si>
  <si>
    <t>3</t>
  </si>
  <si>
    <t>ГЭСНм08-03-573-04</t>
  </si>
  <si>
    <t>Шкаф (пульт) управления навесной, высота, ширина и глубина: до 600х600х350 мм</t>
  </si>
  <si>
    <t>4</t>
  </si>
  <si>
    <t>ГЭСНм08-01-087-03</t>
  </si>
  <si>
    <t>Металлические конструкции</t>
  </si>
  <si>
    <t>т</t>
  </si>
  <si>
    <t>Демонтаж кабеля</t>
  </si>
  <si>
    <t>5</t>
  </si>
  <si>
    <t>ГЭСНм08-02-147-12</t>
  </si>
  <si>
    <t>Кабель до 35 кВ по установленным конструкциям и лоткам с креплением по всей длине, масса 1 м кабеля: свыше 2 до 3 кг</t>
  </si>
  <si>
    <t>100 м</t>
  </si>
  <si>
    <t>Итоги по смете:</t>
  </si>
  <si>
    <t xml:space="preserve">     Итого прямые затраты (справочно)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</si>
  <si>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</si>
  <si>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</si>
  <si>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</si>
  <si>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</si>
  <si>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</si>
  <si>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</si>
  <si>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</si>
  <si>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 xml:space="preserve">          Затраты труда машинистов</t>
  </si>
  <si>
    <t>ЛОКАЛЬНЫЙ РЕСУРСНЫЙ СМЕТНЫЙ РАСЧЕТ № 02-01-02</t>
  </si>
  <si>
    <t xml:space="preserve">на Строительные решения, </t>
  </si>
  <si>
    <t xml:space="preserve">   строительных работ</t>
  </si>
  <si>
    <t>Раздел 1. Земляные работы</t>
  </si>
  <si>
    <t>ГЭСН01-01-010-41</t>
  </si>
  <si>
    <t>Разработка грунта в отвал экскаваторами, вместимость ковша 0,25 м3, группа грунтов: 2</t>
  </si>
  <si>
    <t>1000 м3</t>
  </si>
  <si>
    <t>ГЭСН01-01-033-02</t>
  </si>
  <si>
    <t>Засыпка траншей и котлованов с перемещением грунта до 5 м бульдозерами мощностью: 59 кВт (80 л.с.), группа грунтов 2</t>
  </si>
  <si>
    <t>Вывоз грунта на ТБО</t>
  </si>
  <si>
    <t>45-1</t>
  </si>
  <si>
    <t>Погрузка в автотранспортное средство: грунт растительного слоя (земля, перегной)</t>
  </si>
  <si>
    <t>02-15-1-01-0029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</si>
  <si>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29 км</t>
  </si>
  <si>
    <t>Итого по разделу 1 Земляные работы</t>
  </si>
  <si>
    <t>Раздел 2. Строительные решения</t>
  </si>
  <si>
    <t>ГЭСН11-01-002-04</t>
  </si>
  <si>
    <t>Устройство подстилающих слоев: щебеночных</t>
  </si>
  <si>
    <t>м3</t>
  </si>
  <si>
    <t>6</t>
  </si>
  <si>
    <t>ФСБЦ-02.2.05.04-2094</t>
  </si>
  <si>
    <t>Щебень из плотных горных пород для строительных работ М 1200, фракция 20-40 мм</t>
  </si>
  <si>
    <t>7</t>
  </si>
  <si>
    <t>ГЭСН07-01-001-02</t>
  </si>
  <si>
    <t>Укладка блоков и плит ленточных фундаментов при глубине котлована до 4 м, масса конструкций: до 1,5 т</t>
  </si>
  <si>
    <t>100 шт</t>
  </si>
  <si>
    <t>8</t>
  </si>
  <si>
    <t>05.1.08.06-0063</t>
  </si>
  <si>
    <t>Плиты дорожные железобетонные, объем до 1,7 м3, бетон В25, расход арматуры от 50 до 100 кг/м3</t>
  </si>
  <si>
    <t>9</t>
  </si>
  <si>
    <t>10</t>
  </si>
  <si>
    <t>05.2.02.01-0051</t>
  </si>
  <si>
    <t>Блоки железобетонные сплошные для стен подвалов, объем до 0,9 м3, бетон В7,5, расход арматуры до 50 кг/м3</t>
  </si>
  <si>
    <t>11</t>
  </si>
  <si>
    <t>ГЭСН07-06-001-01</t>
  </si>
  <si>
    <t>Устройство непроходных каналов: одноячейковых, перекрываемых или опирающихся на плиту</t>
  </si>
  <si>
    <t>100 м3</t>
  </si>
  <si>
    <t>12</t>
  </si>
  <si>
    <t>ФСБЦ-05.1.01.10-0078</t>
  </si>
  <si>
    <t>Лотки железобетонные, объем до 2,9 м3, бетон В25, расход арматуры от 100 до 150 кг/м3</t>
  </si>
  <si>
    <t>13</t>
  </si>
  <si>
    <t>ФСБЦ-05.1.01.12-0010</t>
  </si>
  <si>
    <t>Плиты перекрытия лотков и каналов железобетонные, объем до 0,8 м3, бетон В25, расход арматуры от 50 до 100 кг/м3</t>
  </si>
  <si>
    <t>14</t>
  </si>
  <si>
    <t>ГЭСН07-05-007-10</t>
  </si>
  <si>
    <t>Укладка перемычек массой до 0,3 т</t>
  </si>
  <si>
    <t>15</t>
  </si>
  <si>
    <t>ФСБЦ-05.1.08.01-0077</t>
  </si>
  <si>
    <t>Блоки железобетонные подкладные, объем до 1,4 м3, бетон В25, расход арматуры от 100 до 150 кг/м3</t>
  </si>
  <si>
    <t>Итого по разделу 2 Строительные решения</t>
  </si>
  <si>
    <t xml:space="preserve">     Строительные работы</t>
  </si>
  <si>
    <t>ЛОКАЛЬНЫЙ РЕСУРСНЫЙ СМЕТНЫЙ РАСЧЕТ № 02-01-03</t>
  </si>
  <si>
    <t xml:space="preserve">на Электротехнические решения, </t>
  </si>
  <si>
    <t xml:space="preserve">   оборудования</t>
  </si>
  <si>
    <t>Раздел 1. Электротехнические решения</t>
  </si>
  <si>
    <t>Силовой трансформатор</t>
  </si>
  <si>
    <t>ГЭСНм08-01-005-01</t>
  </si>
  <si>
    <t>Подсушка методом низкотемпературной обработки изоляции</t>
  </si>
  <si>
    <t>ГЭСНм08-01-010-01</t>
  </si>
  <si>
    <t>Очистка от механических примесей и сушка масла для трансформаторов до 35 кВ и другого оборудования</t>
  </si>
  <si>
    <t>ГЭСНм08-01-018-01</t>
  </si>
  <si>
    <t>Изолятор проходной трехфазный напряжением 35 кВ</t>
  </si>
  <si>
    <t>компл</t>
  </si>
  <si>
    <t>ГЭСНм08-01-019-01</t>
  </si>
  <si>
    <t>Прогрев маслонаполненных вводов трехфазных напряжением: 110 кВ</t>
  </si>
  <si>
    <t>ГЭСНм08-01-003-01</t>
  </si>
  <si>
    <t>Система охлаждения вида: ДЦ навесная</t>
  </si>
  <si>
    <t>охлаждающее устройство</t>
  </si>
  <si>
    <t>ГЭСНм08-03-573-06</t>
  </si>
  <si>
    <t>Шкаф (пульт) управления навесной, высота, ширина и глубина: до 1200х600х500 мм</t>
  </si>
  <si>
    <t>8
О</t>
  </si>
  <si>
    <t>ТЦ_101_66_6674330951_15.08.2025_01_1</t>
  </si>
  <si>
    <t>Трансформатор ТДНС-25000/35 У1</t>
  </si>
  <si>
    <t>Установка ячеек 6 кВ</t>
  </si>
  <si>
    <t>ГЭСНм08-01-085-01</t>
  </si>
  <si>
    <t>Шкаф комплектных распределительных устройств с выключателем напряжением 6-10 кВ, на ток до 3200 А</t>
  </si>
  <si>
    <t>10
О</t>
  </si>
  <si>
    <t>ТЦ_101_63_6313009980_08.09.2025_01_2.1</t>
  </si>
  <si>
    <t>Ячейка 6 кВ (6 шт)</t>
  </si>
  <si>
    <t>компл.</t>
  </si>
  <si>
    <t>БМЗ для УКРМ</t>
  </si>
  <si>
    <t>ГЭСНм37-01-013-10</t>
  </si>
  <si>
    <t>Монтаж машин и механизмов на открытой площадке, масса машин и механизмов: 8 т</t>
  </si>
  <si>
    <t>ГЭСН09-03-029-01</t>
  </si>
  <si>
    <t>Монтаж лестниц прямолинейных и криволинейных, пожарных с ограждением</t>
  </si>
  <si>
    <t>13
О</t>
  </si>
  <si>
    <t>ТЦ_101_21_2128000600_15.08.2025_01_3</t>
  </si>
  <si>
    <t>Блочно-модульное здание 2400х6500, включая собственные нужды БМЗ, Щит СН, ПЭСПЗ.ю Ящик ПС, Ящик ОС, ЯУО</t>
  </si>
  <si>
    <t>Монтаж УКРМ</t>
  </si>
  <si>
    <t>Кабельная продукция</t>
  </si>
  <si>
    <t>ГЭСНм08-02-395-01</t>
  </si>
  <si>
    <t>Лоток металлический штампованный по установленным конструкциям, ширина лотка: до 200 мм</t>
  </si>
  <si>
    <t>16</t>
  </si>
  <si>
    <t>ФСБЦ-20.2.07.04-0003</t>
  </si>
  <si>
    <t>Лоток кабельный без крышки, горячеоцинкованный, неперфорированный, размеры 2500х200х50 мм</t>
  </si>
  <si>
    <t>17</t>
  </si>
  <si>
    <t>ФСБЦ-20.2.03.06-1825</t>
  </si>
  <si>
    <t>Крышка лотка неперфорированного, горячеоцинкованная, толщина стенки 1,2 мм, размеры 200х3000 мм</t>
  </si>
  <si>
    <t>18</t>
  </si>
  <si>
    <t>ГЭСНм08-02-147-14</t>
  </si>
  <si>
    <t>Кабель до 35 кВ по установленным конструкциям и лоткам с креплением по всей длине, масса 1 м кабеля: свыше 6 до 9 кг</t>
  </si>
  <si>
    <t>19</t>
  </si>
  <si>
    <t>ФСБЦ-21.1.07.04-0051</t>
  </si>
  <si>
    <t>Кабель силовой с медными жилами СБл 3х240-6000</t>
  </si>
  <si>
    <t>1000 м</t>
  </si>
  <si>
    <t>20</t>
  </si>
  <si>
    <t>ГЭСНм08-02-165-09</t>
  </si>
  <si>
    <t>Муфта концевая эпоксидная для 3-жильного кабеля напряжением: до 10 кВ, сечение одной жилы до 240 мм2</t>
  </si>
  <si>
    <t>21</t>
  </si>
  <si>
    <t>ФСБЦ-20.2.09.08-0027</t>
  </si>
  <si>
    <t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t>
  </si>
  <si>
    <t>22</t>
  </si>
  <si>
    <t>ГЭСНм08-02-147-11</t>
  </si>
  <si>
    <t>Кабель до 35 кВ по установленным конструкциям и лоткам с креплением по всей длине, масса 1 м кабеля: свыше 1 до 2 кг</t>
  </si>
  <si>
    <t>23</t>
  </si>
  <si>
    <t>ФСБЦ-21.1.06.09-0154</t>
  </si>
  <si>
    <t>Кабель силовой с медными жилами ВВГнг(A)-LS 3х6ок(N, PE)-660</t>
  </si>
  <si>
    <t>24</t>
  </si>
  <si>
    <t>ГЭСНм08-02-147-10</t>
  </si>
  <si>
    <t>Кабель до 35 кВ по установленным конструкциям и лоткам с креплением по всей длине, масса 1 м кабеля: до 1 кг</t>
  </si>
  <si>
    <t>25</t>
  </si>
  <si>
    <t>ФСБЦ-21.1.08.03-0592</t>
  </si>
  <si>
    <t>Кабель контрольный КВВГЭнг(A)-LS 14х2,5</t>
  </si>
  <si>
    <t>Заземление</t>
  </si>
  <si>
    <t>26</t>
  </si>
  <si>
    <t>ГЭСНм08-02-472-06</t>
  </si>
  <si>
    <t>Проводник заземляющий открыто по строительным основаниям: из полосовой стали сечением 100 мм2</t>
  </si>
  <si>
    <t>27</t>
  </si>
  <si>
    <t>ГЭСНм08-02-472-02</t>
  </si>
  <si>
    <t>Заземлитель горизонтальный из стали: полосовой сечением 160 мм2</t>
  </si>
  <si>
    <t>28</t>
  </si>
  <si>
    <t>ФСБЦ-08.3.07.01-0071</t>
  </si>
  <si>
    <t>Прокат стальной горячекатаный полосовой, марки стали Ст3сп, Ст3пс, размеры 40х5 мм</t>
  </si>
  <si>
    <t>Итого по разделу 1 Электротехнические решения</t>
  </si>
  <si>
    <t>Раздел 2. Заземление</t>
  </si>
  <si>
    <t>29</t>
  </si>
  <si>
    <t>30</t>
  </si>
  <si>
    <t>31</t>
  </si>
  <si>
    <t>32</t>
  </si>
  <si>
    <t>ГЭСНм08-02-471-02
применительно</t>
  </si>
  <si>
    <t>Заземлитель вертикальный из угловой стали размером: 63х63х6 мм</t>
  </si>
  <si>
    <t>10 шт</t>
  </si>
  <si>
    <t>33</t>
  </si>
  <si>
    <t>ФСБЦ-08.3.08.02-0045</t>
  </si>
  <si>
    <t>Уголок стальной горячекатаный равнополочный, марки стали Ст3сп, Ст3пс, ширина полок 63-100 мм, толщина полки 4-16 мм</t>
  </si>
  <si>
    <t>34</t>
  </si>
  <si>
    <t>ГЭСНм08-02-472-10</t>
  </si>
  <si>
    <t>Проводник заземляющий из медного изолированного провода сечением 25 мм2 открыто по строительным основаниям</t>
  </si>
  <si>
    <t>35</t>
  </si>
  <si>
    <t>ФСБЦ-21.2.03.05-1076</t>
  </si>
  <si>
    <t>Провод силовой установочный с медными жилами ПуГВ 1х16-450</t>
  </si>
  <si>
    <t>36</t>
  </si>
  <si>
    <t>ГЭСН34-02-008-04
Применительно</t>
  </si>
  <si>
    <t>Установка указателя на стене</t>
  </si>
  <si>
    <t>Итого по разделу 2 Заземление</t>
  </si>
  <si>
    <t xml:space="preserve">     Оборудование</t>
  </si>
  <si>
    <t xml:space="preserve">          Оборудование, отсутствующее в ФРСН</t>
  </si>
  <si>
    <t>ЛОКАЛЬНЫЙ РЕСУРСНЫЙ СМЕТНЫЙ РАСЧЕТ № 09-01-01</t>
  </si>
  <si>
    <t xml:space="preserve">на Пусконаладочные работы, </t>
  </si>
  <si>
    <t>П35-01.21</t>
  </si>
  <si>
    <t xml:space="preserve">   прочих</t>
  </si>
  <si>
    <t>Раздел 1. Новый Раздел</t>
  </si>
  <si>
    <t>КРУ 6 кВ</t>
  </si>
  <si>
    <t>Выключатели</t>
  </si>
  <si>
    <t>ГЭСНп01-12-029-01</t>
  </si>
  <si>
    <t>Испытание цепи вторичной коммутации</t>
  </si>
  <si>
    <t>испытание</t>
  </si>
  <si>
    <t>ГЭСНп01-03-008-05</t>
  </si>
  <si>
    <t>Выключатель: автоматический с электромагнитным дутьем или вакуумный и элегазовый напряжением до 11 кВ</t>
  </si>
  <si>
    <t>ГЭСНп01-03-020-03</t>
  </si>
  <si>
    <t>Схема вторичной коммутации масляного выключателя с дистанционным управлением с общим электромагнитным, моторным или грузовым приводом, напряжение выключателя: до 11 кВ</t>
  </si>
  <si>
    <t>ГЭСНп01-12-021-02</t>
  </si>
  <si>
    <t>Испытание аппарата коммутационного напряжением: до 35 кВ</t>
  </si>
  <si>
    <t>Трансформатор тока, кол-во 30 шт.</t>
  </si>
  <si>
    <t>ГЭСНп01-02-017-02</t>
  </si>
  <si>
    <t>Трансформатор тока измерительный выносной напряжением: до 11 кВ, с твердой изоляцией</t>
  </si>
  <si>
    <t>ГЭСНп01-12-010-02</t>
  </si>
  <si>
    <t>Испытание: первичной обмотки трансформатора измерительного</t>
  </si>
  <si>
    <t>ГЭСНп01-12-010-03</t>
  </si>
  <si>
    <t>Испытание: вторичной обмотки трансформатора измерительного</t>
  </si>
  <si>
    <t>Трансформаторы тока нулевой последовательности, в кол-ве 30 шт</t>
  </si>
  <si>
    <t>ГЭСНп01-02-018-02</t>
  </si>
  <si>
    <t>Трансформатор тока измерительный нулевой последовательности: с подмагничиванием</t>
  </si>
  <si>
    <t>Ограничители перенапряжения 6 кВ</t>
  </si>
  <si>
    <t>ГЭСНп01-11-028-02</t>
  </si>
  <si>
    <t>Измерение сопротивления изоляции мегаомметром: обмоток машин и аппаратов</t>
  </si>
  <si>
    <t>измерение</t>
  </si>
  <si>
    <t>ГЭСНп01-11-027-02</t>
  </si>
  <si>
    <t>Измерение токов утечки: ограничителя напряжения</t>
  </si>
  <si>
    <t>Кабель</t>
  </si>
  <si>
    <t>ГЭСНп01-11-024-02</t>
  </si>
  <si>
    <t>Фазировка электрической линии или трансформатора с сетью напряжением: свыше 1 кВ</t>
  </si>
  <si>
    <t>ГЭСНп01-12-027-01</t>
  </si>
  <si>
    <t>Испытание кабеля силового длиной до 500 м напряжением: до 10 кВ</t>
  </si>
  <si>
    <t>Силовые трансформаторы 35/6 кВ</t>
  </si>
  <si>
    <t>ГЭСНп01-02-003-04</t>
  </si>
  <si>
    <t>Трансформатор силовой трехфазный масляный трехобмоточный напряжением: до 35 кВ, мощностью свыше 1,6 МВА</t>
  </si>
  <si>
    <t>ГЭСНп01-12-010-01</t>
  </si>
  <si>
    <t>Испытание: обмотки трансформатора силового</t>
  </si>
  <si>
    <t>ГЭСНп01-11-021-02</t>
  </si>
  <si>
    <t>Измерение переходных сопротивлений постоянному току контактов шин распределительных устройств напряжением: до 35 кВ</t>
  </si>
  <si>
    <t>ГЭСНп01-11-023-01</t>
  </si>
  <si>
    <t>Снятие характеристик коммутационных аппаратов: временных</t>
  </si>
  <si>
    <t>ГЭСНп01-02-017-07</t>
  </si>
  <si>
    <t>Трансформатор тока встроенный во вводы выключателя, силового трансформатора</t>
  </si>
  <si>
    <t>ГЭСНп01-12-024-01</t>
  </si>
  <si>
    <t>Испытание изолятора опорного: отдельного одноэлементного</t>
  </si>
  <si>
    <t>Устройство компенсации реактивной мощности</t>
  </si>
  <si>
    <t>ГЭСНп01-11-002-01</t>
  </si>
  <si>
    <t>Определение активного сопротивления или рабочей электрической емкости жилы кабеля на напряжение: до 35 кВ</t>
  </si>
  <si>
    <t>ГЭСНп01-08-033-03</t>
  </si>
  <si>
    <t>Конденсатор статический однофазный напряжением: до 10 кВ</t>
  </si>
  <si>
    <t>ГЭСНп01-11-030-03</t>
  </si>
  <si>
    <t>Измерение емкости конденсатора статического напряжением: до 10 кВ, однофазного</t>
  </si>
  <si>
    <t>ГЭСНп01-12-022-02</t>
  </si>
  <si>
    <t>Испытание конденсатора статического напряжением: до 10 кВ</t>
  </si>
  <si>
    <t>Итого по разделу 1 Новый Раздел</t>
  </si>
  <si>
    <t>Раздел 2. Учет электроэнергии</t>
  </si>
  <si>
    <t>ГЭСНп02-01-003-15</t>
  </si>
  <si>
    <t>Автоматизированная система управления III категории технической сложности с количеством каналов (Кобщ): 640</t>
  </si>
  <si>
    <t>система</t>
  </si>
  <si>
    <t>ГЭСНп02-02-001-01</t>
  </si>
  <si>
    <t>Инсталляция и базовая настройка общего и специального программного обеспечения</t>
  </si>
  <si>
    <t>ГЭСНп01-11-011-01</t>
  </si>
  <si>
    <t>Проверка наличия цепи между заземлителями и заземленными элементами</t>
  </si>
  <si>
    <t>100 измерений</t>
  </si>
  <si>
    <t>Итого по разделу 2 Учет электроэнергии</t>
  </si>
  <si>
    <t xml:space="preserve">     Прочие затраты</t>
  </si>
  <si>
    <t xml:space="preserve">          ПНР "вхолостую"</t>
  </si>
  <si>
    <t xml:space="preserve">          ПНР "под нагрузкой"</t>
  </si>
  <si>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</si>
  <si>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</si>
  <si>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</si>
  <si>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</si>
  <si>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>(наименование организации)</t>
  </si>
  <si>
    <t>Сводный сметный расчет сметной стоимостью 284 756,89 тыс. руб.</t>
  </si>
  <si>
    <t>(ссылка на документ об утверждении)</t>
  </si>
  <si>
    <t>СВОДНЫЙ СМЕТНЫЙ РАСЧЕТ СТОИМОСТИ СТРОИТЕЛЬСТВА № ССРСС-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</si>
  <si>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</si>
  <si>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</si>
  <si>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</si>
  <si>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</si>
  <si>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</si>
  <si>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</si>
  <si>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</si>
  <si>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1. Подготовка территории строительства</t>
  </si>
  <si>
    <t>П35-04.25-ООС</t>
  </si>
  <si>
    <t>Компенсационные платежи за размещение отходов и за выброс вредных веществ в атмосферу</t>
  </si>
  <si>
    <t>СР-1</t>
  </si>
  <si>
    <t>Вынос осей в натуру</t>
  </si>
  <si>
    <t>Итого по Главе 1. "Подготовка территории строительства"</t>
  </si>
  <si>
    <t>Глава 2. Основные объекты строительства</t>
  </si>
  <si>
    <t>02-01-01</t>
  </si>
  <si>
    <t>Демонтажные работы</t>
  </si>
  <si>
    <t>02-01-02</t>
  </si>
  <si>
    <t>Строительные решения</t>
  </si>
  <si>
    <t>02-01-03</t>
  </si>
  <si>
    <t>Электротехнические решения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</si>
  <si>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</si>
  <si>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</si>
  <si>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</si>
  <si>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</si>
  <si>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Приказ № 332/пр от 19.06.2020. Приложение 1, п. 22</t>
  </si>
  <si>
    <t>Временные здания и сооружения, трансформаторные подстанции 35 кВ и выше и прочие объекты энергетического строительства - 3,9%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</si>
  <si>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</si>
  <si>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</si>
  <si>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</si>
  <si>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№325/пр от 25.05.2021. Приложение 1, п.2.4</t>
  </si>
  <si>
    <t>Производство работ в зимнее время, электрические подстанции - 4,3%</t>
  </si>
  <si>
    <t>Приказ №325/пр от 25.05.2021, табл.2</t>
  </si>
  <si>
    <t>Снегоборьба - 0,4%</t>
  </si>
  <si>
    <t>09-01-01</t>
  </si>
  <si>
    <t>Пусконаладочные работы</t>
  </si>
  <si>
    <t>СР-2</t>
  </si>
  <si>
    <t>Коммандировочные расходы СМР</t>
  </si>
  <si>
    <t>СР-3</t>
  </si>
  <si>
    <t>Затраты по усиленной охране объекта</t>
  </si>
  <si>
    <t>Утилизация строительного мусора</t>
  </si>
  <si>
    <t>п.2.28 Приложения 9 Методики от 04.08.2020 г. №421/пр</t>
  </si>
  <si>
    <t>Затраты на выплату премий за досрочный ввод в эксплуатацию в размере 2% от суммы итогов строительно-монтажных работ</t>
  </si>
  <si>
    <t>СР-4</t>
  </si>
  <si>
    <t>Затраты, связанные с предоставлением банковской гарантии в качестве обеспечения исполнения контракта и гарантийных обязательств, возврата аванса</t>
  </si>
  <si>
    <t>СР-5</t>
  </si>
  <si>
    <t>Затраты на страхование объекта строительства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</si>
  <si>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</si>
  <si>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</si>
  <si>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</si>
  <si>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№468 от 21.06.2010г</t>
  </si>
  <si>
    <t>Затраты на содержание службы заказчика-застройщика - 2%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</si>
  <si>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</si>
  <si>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</si>
  <si>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КП/03-086 от 20.03.2024</t>
  </si>
  <si>
    <t>Осуществление авторского надзора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</si>
  <si>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</si>
  <si>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</si>
  <si>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</si>
  <si>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Приказ №421/пр от 04.08.2020 г., п.179</t>
  </si>
  <si>
    <t>Непредвиденные затраты для объектов производственного назначения - 3%</t>
  </si>
  <si>
    <t>Итого "Непредвиденные затраты"</t>
  </si>
  <si>
    <t>Налоги и обязательные платежи</t>
  </si>
  <si>
    <t>Приказ №421/пр от 04.08.2020 г., п.180</t>
  </si>
  <si>
    <t>НДС - 20%</t>
  </si>
  <si>
    <t>Итого по сводному расчету</t>
  </si>
  <si>
    <t>в том числе:</t>
  </si>
  <si>
    <t>ОТ</t>
  </si>
  <si>
    <t>ЭМ</t>
  </si>
  <si>
    <t>ОТм</t>
  </si>
  <si>
    <t>М</t>
  </si>
  <si>
    <t>Перевозка</t>
  </si>
  <si>
    <t>НР</t>
  </si>
  <si>
    <t>СП</t>
  </si>
  <si>
    <t>оборудование</t>
  </si>
  <si>
    <t>прочие затраты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</si>
  <si>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</si>
  <si>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</si>
  <si>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</si>
  <si>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</si>
  <si>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</si>
  <si>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</si>
  <si>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</si>
  <si>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</si>
  <si>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</si>
  <si>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</si>
  <si>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</si>
  <si>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</si>
  <si>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Итого с учетом "Непредвиденные затраты"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</si>
  <si>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</si>
  <si>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</si>
  <si>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</si>
  <si>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</si>
  <si>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</si>
  <si>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</si>
  <si>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</si>
  <si>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</si>
  <si>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</si>
  <si>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</si>
  <si>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</si>
  <si>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</si>
  <si>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</si>
  <si>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</si>
  <si>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</si>
  <si>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</si>
  <si>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2.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</si>
  <si>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</si>
  <si>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</si>
  <si>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</si>
  <si>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</si>
  <si>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</si>
  <si>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</si>
  <si>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</si>
  <si>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Раздел 3.</t>
  </si>
  <si>
    <t>Стоимость объекта в ценах года финансирования работ (без НДС)</t>
  </si>
  <si>
    <t>3.1</t>
  </si>
  <si>
    <t>3.2</t>
  </si>
  <si>
    <t>3.3</t>
  </si>
  <si>
    <t>3.4</t>
  </si>
  <si>
    <t>3.5</t>
  </si>
  <si>
    <t>3.6</t>
  </si>
  <si>
    <t>Раздел 4.</t>
  </si>
  <si>
    <t>Стоимость объекта в ценах года финансирования работ (с НДС)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</si>
  <si>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</si>
  <si>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</si>
  <si>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</si>
  <si>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</si>
  <si>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</si>
  <si>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</si>
  <si>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</si>
  <si>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</si>
  <si>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5.1</t>
  </si>
  <si>
    <t>Итого (без НДС)</t>
  </si>
  <si>
    <t>5.2</t>
  </si>
  <si>
    <t>Итого (с НДС)</t>
  </si>
  <si>
    <t>Стоимость выполнения работ в ценах 2030 года</t>
  </si>
  <si>
    <t>Стоимость выполнения работ в ценах 2031 года</t>
  </si>
  <si>
    <t>3.7</t>
  </si>
  <si>
    <t>3.8</t>
  </si>
  <si>
    <t>4.7</t>
  </si>
  <si>
    <t>4.8</t>
  </si>
  <si>
    <t>2.1</t>
  </si>
  <si>
    <t>2.2</t>
  </si>
  <si>
    <t>2.3</t>
  </si>
  <si>
    <t>2.4</t>
  </si>
  <si>
    <t>2.5</t>
  </si>
  <si>
    <t>2.6</t>
  </si>
  <si>
    <t>2.7</t>
  </si>
  <si>
    <t>2.8</t>
  </si>
  <si>
    <t>1 кв. 2025 г.</t>
  </si>
  <si>
    <t>Составлен в текущем уровне цен на 1 квартал 2025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</si>
  <si>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</si>
  <si>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</si>
  <si>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</si>
  <si>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</si>
  <si>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</si>
  <si>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</si>
  <si>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</si>
  <si>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</si>
  <si>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</si>
  <si>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конъюнктурный анализ</t>
  </si>
  <si>
    <t>Итого</t>
  </si>
  <si>
    <t>4 кв. 2024г.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</si>
  <si>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</si>
  <si>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</si>
  <si>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</si>
  <si>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</si>
  <si>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</si>
  <si>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</si>
  <si>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</si>
  <si>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</si>
  <si>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</si>
  <si>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ПНР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</si>
  <si>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</si>
  <si>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</si>
  <si>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35кВ</t>
  </si>
  <si>
    <t>Ячейка 6 кВ</t>
  </si>
  <si>
    <t xml:space="preserve">02-01-01 02-01-02 02-01-03 </t>
  </si>
  <si>
    <t xml:space="preserve">ЛС № 02-01-01, 02-01-02, 02-01-03 </t>
  </si>
  <si>
    <t>25000/35/6 кВ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</si>
  <si>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2031 г</t>
    </r>
    <r>
      <rPr>
        <sz val="11"/>
        <rFont val="Times New Roman"/>
        <family val="1"/>
        <charset val="204"/>
      </rPr>
      <t xml:space="preserve"> с НДС (тыс. руб.)</t>
    </r>
  </si>
  <si>
    <t>"Утвержден" "___"______________________20__г</t>
  </si>
  <si>
    <t>Ячейки 6 кВ (6шт)</t>
  </si>
  <si>
    <t>ПС-35кВ</t>
  </si>
  <si>
    <t>ЛС №09-01-01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</si>
</sst>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р_._-;\-* #,##0.00_р_._-;_-* &quot;-&quot;??_р_._-;_-@_-"/>
    <numFmt numFmtId="164" formatCode="_-* #,##0.00_-;\-* #,##0.00_-;_-* &quot;-&quot;??_-;_-@_-"/>
    <numFmt numFmtId="165" formatCode="0.0"/>
    <numFmt numFmtId="166" formatCode="0.000"/>
    <numFmt numFmtId="167" formatCode="0.0000"/>
    <numFmt numFmtId="168" formatCode="0.000000"/>
    <numFmt numFmtId="169" formatCode="0.0000000"/>
    <numFmt numFmtId="170" formatCode="0.00000"/>
    <numFmt numFmtId="171" formatCode="###\ ###\ ###\ ##0.00"/>
    <numFmt numFmtId="173" formatCode="_-* #,##0.000\ _₽_-;\-* #,##0.000\ _₽_-;_-* &quot;-&quot;???\ _₽_-;_-@_-"/>
    <numFmt numFmtId="174" formatCode="_-* #,##0.00\ _₽_-;\-* #,##0.00\ _₽_-;_-* &quot;-&quot;??\ _₽_-;_-@_-"/>
    <numFmt numFmtId="175" formatCode="#,##0.000"/>
    <numFmt numFmtId="176" formatCode="#,##0.0000"/>
    <numFmt numFmtId="177" formatCode="#,##0.0"/>
    <numFmt numFmtId="178" formatCode="#,##0.0000000"/>
    <numFmt numFmtId="179" formatCode="####\ ###\ ###\ ##0.00"/>
    <numFmt numFmtId="182" formatCode="_-* #,##0.000_р_._-;\-* #,##0.000_р_._-;_-* &quot;-&quot;??_р_._-;_-@_-"/>
  </numFmts>
  <fonts count="39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18" fillId="0" borderId="0"/>
    <xf numFmtId="0" fontId="18" fillId="0" borderId="0"/>
    <xf numFmtId="0" fontId="19" fillId="0" borderId="0"/>
    <xf numFmtId="164" fontId="2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  <xf numFmtId="164" fontId="1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30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0" fontId="3" fillId="0" borderId="1" xfId="0" applyFont="1" applyBorder="1"/>
    <xf numFmtId="0" fontId="7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3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4" fontId="5" fillId="0" borderId="3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5" fillId="0" borderId="3" xfId="0" applyNumberFormat="1" applyFont="1" applyBorder="1"/>
    <xf numFmtId="49" fontId="5" fillId="0" borderId="0" xfId="0" applyNumberFormat="1" applyFont="1" applyAlignment="1">
      <alignment horizontal="center"/>
    </xf>
    <xf numFmtId="49" fontId="10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165" fontId="3" fillId="0" borderId="4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7" fontId="6" fillId="0" borderId="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2" fontId="3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right" vertical="top" wrapText="1"/>
    </xf>
    <xf numFmtId="168" fontId="6" fillId="0" borderId="4" xfId="0" applyNumberFormat="1" applyFont="1" applyBorder="1" applyAlignment="1">
      <alignment horizontal="right" vertical="top" wrapText="1"/>
    </xf>
    <xf numFmtId="169" fontId="6" fillId="0" borderId="4" xfId="0" applyNumberFormat="1" applyFont="1" applyBorder="1" applyAlignment="1">
      <alignment horizontal="right" vertical="top" wrapText="1"/>
    </xf>
    <xf numFmtId="166" fontId="3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169" fontId="3" fillId="0" borderId="4" xfId="0" applyNumberFormat="1" applyFont="1" applyBorder="1" applyAlignment="1">
      <alignment horizontal="center" vertical="top" wrapText="1"/>
    </xf>
    <xf numFmtId="167" fontId="3" fillId="0" borderId="4" xfId="0" applyNumberFormat="1" applyFont="1" applyBorder="1" applyAlignment="1">
      <alignment horizontal="center" vertical="top" wrapText="1"/>
    </xf>
    <xf numFmtId="170" fontId="6" fillId="0" borderId="4" xfId="0" applyNumberFormat="1" applyFont="1" applyBorder="1" applyAlignment="1">
      <alignment horizontal="right" vertical="top" wrapText="1"/>
    </xf>
    <xf numFmtId="2" fontId="6" fillId="0" borderId="4" xfId="0" applyNumberFormat="1" applyFont="1" applyBorder="1" applyAlignment="1">
      <alignment horizontal="right" vertical="top" wrapText="1"/>
    </xf>
    <xf numFmtId="1" fontId="6" fillId="0" borderId="4" xfId="0" applyNumberFormat="1" applyFont="1" applyBorder="1" applyAlignment="1">
      <alignment horizontal="right" vertical="top" wrapText="1"/>
    </xf>
    <xf numFmtId="0" fontId="3" fillId="0" borderId="0" xfId="1" applyFont="1"/>
    <xf numFmtId="0" fontId="5" fillId="0" borderId="0" xfId="1" applyFont="1" applyAlignment="1">
      <alignment horizontal="righ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wrapText="1"/>
    </xf>
    <xf numFmtId="0" fontId="5" fillId="0" borderId="0" xfId="1" applyFont="1"/>
    <xf numFmtId="49" fontId="5" fillId="0" borderId="0" xfId="1" applyNumberFormat="1" applyFont="1" applyAlignment="1">
      <alignment horizontal="right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center"/>
    </xf>
    <xf numFmtId="0" fontId="13" fillId="0" borderId="0" xfId="1" applyFont="1"/>
    <xf numFmtId="0" fontId="9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center" wrapText="1"/>
    </xf>
    <xf numFmtId="0" fontId="8" fillId="0" borderId="0" xfId="1" applyFont="1" applyAlignment="1">
      <alignment vertical="top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left" vertical="top" wrapText="1"/>
    </xf>
    <xf numFmtId="0" fontId="8" fillId="0" borderId="0" xfId="1" applyFont="1" applyAlignment="1">
      <alignment horizontal="center"/>
    </xf>
    <xf numFmtId="0" fontId="8" fillId="0" borderId="0" xfId="1" applyFont="1"/>
    <xf numFmtId="0" fontId="13" fillId="0" borderId="0" xfId="1" applyFont="1" applyAlignment="1">
      <alignment horizontal="left"/>
    </xf>
    <xf numFmtId="0" fontId="3" fillId="0" borderId="9" xfId="1" applyFont="1" applyBorder="1" applyAlignment="1">
      <alignment horizontal="left" wrapText="1"/>
    </xf>
    <xf numFmtId="0" fontId="3" fillId="0" borderId="4" xfId="1" applyFont="1" applyBorder="1" applyAlignment="1">
      <alignment horizontal="center" vertical="top" wrapText="1"/>
    </xf>
    <xf numFmtId="0" fontId="16" fillId="0" borderId="0" xfId="1" applyFont="1" applyAlignment="1">
      <alignment horizontal="left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wrapText="1"/>
    </xf>
    <xf numFmtId="0" fontId="15" fillId="0" borderId="0" xfId="1" applyFont="1" applyAlignment="1">
      <alignment horizontal="left" vertical="center" wrapText="1"/>
    </xf>
    <xf numFmtId="0" fontId="16" fillId="0" borderId="0" xfId="1" applyFont="1" applyAlignment="1">
      <alignment horizontal="right" vertical="top" wrapText="1"/>
    </xf>
    <xf numFmtId="0" fontId="16" fillId="0" borderId="0" xfId="1" applyFont="1" applyAlignment="1">
      <alignment horizontal="left" vertical="top" wrapText="1"/>
    </xf>
    <xf numFmtId="0" fontId="16" fillId="0" borderId="0" xfId="1" applyFont="1"/>
    <xf numFmtId="49" fontId="3" fillId="0" borderId="4" xfId="1" applyNumberFormat="1" applyFont="1" applyBorder="1" applyAlignment="1">
      <alignment horizontal="center" vertical="top" wrapText="1"/>
    </xf>
    <xf numFmtId="0" fontId="3" fillId="0" borderId="4" xfId="1" applyFont="1" applyBorder="1" applyAlignment="1">
      <alignment horizontal="left" vertical="top" wrapText="1"/>
    </xf>
    <xf numFmtId="4" fontId="3" fillId="0" borderId="4" xfId="1" applyNumberFormat="1" applyFont="1" applyBorder="1" applyAlignment="1">
      <alignment horizontal="right" vertical="top" wrapText="1"/>
    </xf>
    <xf numFmtId="0" fontId="6" fillId="0" borderId="4" xfId="1" applyFont="1" applyBorder="1"/>
    <xf numFmtId="4" fontId="6" fillId="0" borderId="4" xfId="1" applyNumberFormat="1" applyFont="1" applyBorder="1" applyAlignment="1">
      <alignment horizontal="right" vertical="top" wrapText="1"/>
    </xf>
    <xf numFmtId="4" fontId="6" fillId="0" borderId="4" xfId="1" applyNumberFormat="1" applyFont="1" applyBorder="1" applyAlignment="1">
      <alignment horizontal="right" vertical="top"/>
    </xf>
    <xf numFmtId="0" fontId="6" fillId="0" borderId="0" xfId="1" applyFont="1" applyAlignment="1">
      <alignment horizontal="right" vertical="top" wrapText="1"/>
    </xf>
    <xf numFmtId="0" fontId="13" fillId="0" borderId="0" xfId="1" applyFont="1" applyAlignment="1">
      <alignment horizontal="right" vertical="top" wrapText="1"/>
    </xf>
    <xf numFmtId="0" fontId="6" fillId="0" borderId="4" xfId="1" applyFont="1" applyBorder="1" applyAlignment="1">
      <alignment horizontal="right" vertical="top" wrapText="1"/>
    </xf>
    <xf numFmtId="0" fontId="3" fillId="0" borderId="4" xfId="1" applyFont="1" applyBorder="1"/>
    <xf numFmtId="0" fontId="18" fillId="0" borderId="0" xfId="3"/>
    <xf numFmtId="0" fontId="22" fillId="0" borderId="4" xfId="6" applyFont="1" applyBorder="1" applyAlignment="1">
      <alignment horizontal="center" vertical="center" wrapText="1"/>
    </xf>
    <xf numFmtId="0" fontId="22" fillId="0" borderId="4" xfId="7" applyFont="1" applyBorder="1" applyAlignment="1">
      <alignment horizontal="center" wrapText="1"/>
    </xf>
    <xf numFmtId="49" fontId="23" fillId="3" borderId="4" xfId="6" applyNumberFormat="1" applyFont="1" applyFill="1" applyBorder="1" applyAlignment="1">
      <alignment horizontal="center" vertical="center" wrapText="1"/>
    </xf>
    <xf numFmtId="4" fontId="23" fillId="3" borderId="4" xfId="6" applyNumberFormat="1" applyFont="1" applyFill="1" applyBorder="1" applyAlignment="1">
      <alignment horizontal="right" vertical="center" wrapText="1"/>
    </xf>
    <xf numFmtId="49" fontId="22" fillId="0" borderId="4" xfId="6" applyNumberFormat="1" applyFont="1" applyBorder="1" applyAlignment="1">
      <alignment horizontal="center" vertical="center" wrapText="1"/>
    </xf>
    <xf numFmtId="175" fontId="22" fillId="0" borderId="4" xfId="6" applyNumberFormat="1" applyFont="1" applyBorder="1" applyAlignment="1">
      <alignment horizontal="right" vertical="center" wrapText="1"/>
    </xf>
    <xf numFmtId="4" fontId="22" fillId="0" borderId="4" xfId="6" applyNumberFormat="1" applyFont="1" applyBorder="1" applyAlignment="1">
      <alignment horizontal="right" vertical="center" wrapText="1"/>
    </xf>
    <xf numFmtId="4" fontId="22" fillId="0" borderId="4" xfId="6" applyNumberFormat="1" applyFont="1" applyBorder="1" applyAlignment="1">
      <alignment horizontal="center" vertical="center" wrapText="1"/>
    </xf>
    <xf numFmtId="4" fontId="23" fillId="3" borderId="4" xfId="6" applyNumberFormat="1" applyFont="1" applyFill="1" applyBorder="1" applyAlignment="1">
      <alignment horizontal="center" vertical="center" wrapText="1"/>
    </xf>
    <xf numFmtId="4" fontId="22" fillId="0" borderId="4" xfId="1" applyNumberFormat="1" applyFont="1" applyBorder="1" applyAlignment="1">
      <alignment horizontal="center" vertical="center" wrapText="1"/>
    </xf>
    <xf numFmtId="4" fontId="24" fillId="0" borderId="4" xfId="6" applyNumberFormat="1" applyFont="1" applyBorder="1" applyAlignment="1">
      <alignment horizontal="right" vertical="center" wrapText="1"/>
    </xf>
    <xf numFmtId="176" fontId="22" fillId="0" borderId="4" xfId="6" applyNumberFormat="1" applyFont="1" applyBorder="1" applyAlignment="1">
      <alignment horizontal="right" vertical="center" wrapText="1"/>
    </xf>
    <xf numFmtId="3" fontId="22" fillId="0" borderId="4" xfId="6" applyNumberFormat="1" applyFont="1" applyBorder="1" applyAlignment="1">
      <alignment horizontal="right" vertical="center" wrapText="1"/>
    </xf>
    <xf numFmtId="177" fontId="22" fillId="0" borderId="4" xfId="6" applyNumberFormat="1" applyFont="1" applyBorder="1" applyAlignment="1">
      <alignment horizontal="center" vertical="center" wrapText="1"/>
    </xf>
    <xf numFmtId="178" fontId="22" fillId="0" borderId="4" xfId="6" applyNumberFormat="1" applyFont="1" applyBorder="1" applyAlignment="1">
      <alignment horizontal="center" vertical="center" wrapText="1"/>
    </xf>
    <xf numFmtId="4" fontId="22" fillId="4" borderId="4" xfId="6" applyNumberFormat="1" applyFont="1" applyFill="1" applyBorder="1" applyAlignment="1">
      <alignment horizontal="right" vertical="center" wrapText="1"/>
    </xf>
    <xf numFmtId="166" fontId="26" fillId="0" borderId="21" xfId="0" applyNumberFormat="1" applyFont="1" applyBorder="1" applyAlignment="1">
      <alignment horizontal="center" vertical="center" wrapText="1"/>
    </xf>
    <xf numFmtId="166" fontId="18" fillId="0" borderId="0" xfId="3" applyNumberFormat="1"/>
    <xf numFmtId="4" fontId="18" fillId="0" borderId="0" xfId="3" applyNumberFormat="1"/>
    <xf numFmtId="4" fontId="24" fillId="2" borderId="4" xfId="6" applyNumberFormat="1" applyFont="1" applyFill="1" applyBorder="1" applyAlignment="1">
      <alignment horizontal="right" vertical="center" wrapText="1"/>
    </xf>
    <xf numFmtId="0" fontId="22" fillId="0" borderId="0" xfId="3" applyFont="1"/>
    <xf numFmtId="0" fontId="22" fillId="0" borderId="12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14" xfId="2" applyFont="1" applyBorder="1" applyAlignment="1">
      <alignment horizontal="center" vertical="center" wrapText="1"/>
    </xf>
    <xf numFmtId="0" fontId="22" fillId="0" borderId="15" xfId="2" applyFont="1" applyBorder="1" applyAlignment="1">
      <alignment horizontal="center" vertical="center" wrapText="1"/>
    </xf>
    <xf numFmtId="173" fontId="22" fillId="0" borderId="0" xfId="3" applyNumberFormat="1" applyFont="1"/>
    <xf numFmtId="174" fontId="22" fillId="0" borderId="0" xfId="3" applyNumberFormat="1" applyFont="1"/>
    <xf numFmtId="2" fontId="22" fillId="0" borderId="0" xfId="3" applyNumberFormat="1" applyFont="1"/>
    <xf numFmtId="0" fontId="23" fillId="0" borderId="0" xfId="2" applyFont="1" applyAlignment="1">
      <alignment horizontal="right" vertical="top"/>
    </xf>
    <xf numFmtId="0" fontId="22" fillId="0" borderId="0" xfId="2" applyFont="1" applyAlignment="1">
      <alignment horizontal="left" vertical="center"/>
    </xf>
    <xf numFmtId="0" fontId="22" fillId="0" borderId="11" xfId="2" applyFont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2" fillId="0" borderId="0" xfId="2" applyFont="1" applyAlignment="1">
      <alignment horizontal="left" vertical="center" wrapText="1"/>
    </xf>
    <xf numFmtId="171" fontId="23" fillId="0" borderId="0" xfId="2" applyNumberFormat="1" applyFont="1" applyAlignment="1">
      <alignment horizontal="left" vertical="center"/>
    </xf>
    <xf numFmtId="0" fontId="30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2" fontId="22" fillId="0" borderId="0" xfId="4" applyNumberFormat="1" applyFont="1" applyAlignment="1">
      <alignment horizontal="center" vertical="center"/>
    </xf>
    <xf numFmtId="0" fontId="22" fillId="0" borderId="13" xfId="2" applyFont="1" applyBorder="1" applyAlignment="1">
      <alignment horizontal="left" vertical="center" wrapText="1"/>
    </xf>
    <xf numFmtId="0" fontId="22" fillId="0" borderId="0" xfId="2" applyFont="1" applyAlignment="1">
      <alignment horizontal="center" vertical="center" wrapText="1"/>
    </xf>
    <xf numFmtId="164" fontId="22" fillId="0" borderId="0" xfId="5" applyFont="1" applyFill="1" applyBorder="1" applyAlignment="1">
      <alignment vertical="center" wrapText="1"/>
    </xf>
    <xf numFmtId="0" fontId="31" fillId="0" borderId="0" xfId="8" applyFont="1"/>
    <xf numFmtId="0" fontId="1" fillId="0" borderId="0" xfId="8"/>
    <xf numFmtId="0" fontId="1" fillId="0" borderId="0" xfId="8" applyAlignment="1">
      <alignment horizontal="left"/>
    </xf>
    <xf numFmtId="0" fontId="31" fillId="0" borderId="4" xfId="8" applyFont="1" applyBorder="1"/>
    <xf numFmtId="0" fontId="34" fillId="0" borderId="4" xfId="8" applyFont="1" applyBorder="1" applyAlignment="1">
      <alignment horizontal="center" vertical="center" wrapText="1"/>
    </xf>
    <xf numFmtId="0" fontId="31" fillId="0" borderId="4" xfId="8" applyFont="1" applyBorder="1" applyAlignment="1">
      <alignment horizontal="center" vertical="center"/>
    </xf>
    <xf numFmtId="0" fontId="20" fillId="0" borderId="4" xfId="8" applyFont="1" applyBorder="1" applyAlignment="1">
      <alignment horizontal="left" vertical="center" wrapText="1"/>
    </xf>
    <xf numFmtId="0" fontId="34" fillId="0" borderId="4" xfId="8" applyFont="1" applyBorder="1" applyAlignment="1">
      <alignment horizontal="center" vertical="center"/>
    </xf>
    <xf numFmtId="0" fontId="20" fillId="0" borderId="4" xfId="8" applyFont="1" applyBorder="1" applyAlignment="1">
      <alignment horizontal="center" vertical="center" wrapText="1"/>
    </xf>
    <xf numFmtId="4" fontId="34" fillId="0" borderId="4" xfId="8" applyNumberFormat="1" applyFont="1" applyBorder="1" applyAlignment="1">
      <alignment vertical="center"/>
    </xf>
    <xf numFmtId="49" fontId="1" fillId="0" borderId="0" xfId="8" applyNumberFormat="1" applyAlignment="1">
      <alignment vertical="center"/>
    </xf>
    <xf numFmtId="0" fontId="1" fillId="0" borderId="0" xfId="8" applyAlignment="1">
      <alignment vertical="center"/>
    </xf>
    <xf numFmtId="0" fontId="20" fillId="0" borderId="4" xfId="6" applyFont="1" applyBorder="1" applyAlignment="1">
      <alignment vertical="center" wrapText="1"/>
    </xf>
    <xf numFmtId="0" fontId="31" fillId="0" borderId="4" xfId="8" applyFont="1" applyBorder="1" applyAlignment="1">
      <alignment vertical="center"/>
    </xf>
    <xf numFmtId="0" fontId="28" fillId="0" borderId="4" xfId="8" applyFont="1" applyBorder="1" applyAlignment="1">
      <alignment horizontal="center" vertical="center" wrapText="1"/>
    </xf>
    <xf numFmtId="0" fontId="31" fillId="0" borderId="4" xfId="8" applyFont="1" applyBorder="1" applyAlignment="1">
      <alignment horizontal="center" vertical="center" wrapText="1"/>
    </xf>
    <xf numFmtId="0" fontId="35" fillId="0" borderId="4" xfId="8" applyFont="1" applyBorder="1" applyAlignment="1">
      <alignment horizontal="center" vertical="center" wrapText="1"/>
    </xf>
    <xf numFmtId="0" fontId="27" fillId="0" borderId="4" xfId="8" applyFont="1" applyBorder="1" applyAlignment="1">
      <alignment horizontal="center" vertical="center" wrapText="1"/>
    </xf>
    <xf numFmtId="4" fontId="33" fillId="0" borderId="4" xfId="8" applyNumberFormat="1" applyFont="1" applyBorder="1" applyAlignment="1">
      <alignment vertical="center"/>
    </xf>
    <xf numFmtId="4" fontId="31" fillId="0" borderId="0" xfId="8" applyNumberFormat="1" applyFont="1"/>
    <xf numFmtId="164" fontId="36" fillId="0" borderId="0" xfId="9" applyFont="1"/>
    <xf numFmtId="174" fontId="31" fillId="0" borderId="0" xfId="8" applyNumberFormat="1" applyFont="1"/>
    <xf numFmtId="0" fontId="18" fillId="0" borderId="0" xfId="3" applyAlignment="1">
      <alignment horizontal="center"/>
    </xf>
    <xf numFmtId="4" fontId="18" fillId="0" borderId="0" xfId="3" applyNumberFormat="1" applyAlignment="1">
      <alignment horizontal="left" vertical="center"/>
    </xf>
    <xf numFmtId="0" fontId="18" fillId="0" borderId="0" xfId="3" applyAlignment="1">
      <alignment horizontal="left" vertical="center"/>
    </xf>
    <xf numFmtId="49" fontId="37" fillId="0" borderId="4" xfId="0" applyNumberFormat="1" applyFont="1" applyBorder="1" applyAlignment="1">
      <alignment horizontal="center" vertical="center" wrapText="1"/>
    </xf>
    <xf numFmtId="175" fontId="22" fillId="2" borderId="4" xfId="6" applyNumberFormat="1" applyFont="1" applyFill="1" applyBorder="1" applyAlignment="1">
      <alignment horizontal="right" vertical="center" wrapText="1"/>
    </xf>
    <xf numFmtId="4" fontId="22" fillId="2" borderId="4" xfId="6" applyNumberFormat="1" applyFont="1" applyFill="1" applyBorder="1" applyAlignment="1">
      <alignment horizontal="right" vertical="center" wrapText="1"/>
    </xf>
    <xf numFmtId="0" fontId="20" fillId="0" borderId="0" xfId="3" applyFont="1" applyAlignment="1">
      <alignment horizontal="left"/>
    </xf>
    <xf numFmtId="0" fontId="20" fillId="0" borderId="0" xfId="3" applyFont="1"/>
    <xf numFmtId="0" fontId="20" fillId="0" borderId="4" xfId="2" applyFont="1" applyBorder="1" applyAlignment="1">
      <alignment horizontal="center" vertical="center" wrapText="1"/>
    </xf>
    <xf numFmtId="49" fontId="20" fillId="0" borderId="4" xfId="2" applyNumberFormat="1" applyFont="1" applyBorder="1" applyAlignment="1">
      <alignment horizontal="center" vertical="center" wrapText="1"/>
    </xf>
    <xf numFmtId="171" fontId="20" fillId="0" borderId="4" xfId="2" applyNumberFormat="1" applyFont="1" applyBorder="1" applyAlignment="1">
      <alignment vertical="center" wrapText="1"/>
    </xf>
    <xf numFmtId="171" fontId="20" fillId="0" borderId="4" xfId="2" applyNumberFormat="1" applyFont="1" applyBorder="1" applyAlignment="1">
      <alignment horizontal="center" vertical="center" wrapText="1"/>
    </xf>
    <xf numFmtId="171" fontId="20" fillId="0" borderId="4" xfId="2" applyNumberFormat="1" applyFont="1" applyBorder="1" applyAlignment="1">
      <alignment horizontal="left" vertical="center" wrapText="1"/>
    </xf>
    <xf numFmtId="179" fontId="20" fillId="0" borderId="4" xfId="2" applyNumberFormat="1" applyFont="1" applyBorder="1" applyAlignment="1">
      <alignment horizontal="center" vertical="center" wrapText="1"/>
    </xf>
    <xf numFmtId="0" fontId="20" fillId="0" borderId="0" xfId="3" applyFont="1" applyAlignment="1">
      <alignment horizontal="center"/>
    </xf>
    <xf numFmtId="166" fontId="20" fillId="0" borderId="0" xfId="3" applyNumberFormat="1" applyFont="1"/>
    <xf numFmtId="2" fontId="20" fillId="0" borderId="0" xfId="3" applyNumberFormat="1" applyFont="1"/>
    <xf numFmtId="4" fontId="22" fillId="0" borderId="0" xfId="3" applyNumberFormat="1" applyFont="1"/>
    <xf numFmtId="0" fontId="23" fillId="0" borderId="0" xfId="2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9" fillId="0" borderId="0" xfId="2" applyFont="1" applyAlignment="1">
      <alignment horizontal="left" vertical="center" wrapText="1"/>
    </xf>
    <xf numFmtId="0" fontId="22" fillId="0" borderId="7" xfId="6" applyFont="1" applyBorder="1" applyAlignment="1">
      <alignment horizontal="center" vertical="center" wrapText="1"/>
    </xf>
    <xf numFmtId="0" fontId="22" fillId="0" borderId="8" xfId="6" applyFont="1" applyBorder="1" applyAlignment="1">
      <alignment horizontal="center" vertical="center" wrapText="1"/>
    </xf>
    <xf numFmtId="49" fontId="22" fillId="0" borderId="17" xfId="6" applyNumberFormat="1" applyFont="1" applyBorder="1" applyAlignment="1">
      <alignment horizontal="center" vertical="center" wrapText="1"/>
    </xf>
    <xf numFmtId="49" fontId="22" fillId="0" borderId="18" xfId="6" applyNumberFormat="1" applyFont="1" applyBorder="1" applyAlignment="1">
      <alignment horizontal="center" vertical="center" wrapText="1"/>
    </xf>
    <xf numFmtId="49" fontId="22" fillId="0" borderId="19" xfId="6" applyNumberFormat="1" applyFont="1" applyBorder="1" applyAlignment="1">
      <alignment horizontal="center" vertical="center" wrapText="1"/>
    </xf>
    <xf numFmtId="49" fontId="22" fillId="0" borderId="20" xfId="6" applyNumberFormat="1" applyFont="1" applyBorder="1" applyAlignment="1">
      <alignment horizontal="center" vertical="center" wrapText="1"/>
    </xf>
    <xf numFmtId="0" fontId="22" fillId="0" borderId="5" xfId="6" applyFont="1" applyBorder="1" applyAlignment="1">
      <alignment horizontal="center" vertical="center" wrapText="1"/>
    </xf>
    <xf numFmtId="0" fontId="22" fillId="0" borderId="3" xfId="6" applyFont="1" applyBorder="1" applyAlignment="1">
      <alignment horizontal="center" vertical="center" wrapText="1"/>
    </xf>
    <xf numFmtId="0" fontId="22" fillId="0" borderId="6" xfId="6" applyFont="1" applyBorder="1" applyAlignment="1">
      <alignment horizontal="center" vertical="center" wrapText="1"/>
    </xf>
    <xf numFmtId="0" fontId="22" fillId="0" borderId="5" xfId="7" applyFont="1" applyBorder="1" applyAlignment="1">
      <alignment horizontal="center" wrapText="1"/>
    </xf>
    <xf numFmtId="0" fontId="22" fillId="0" borderId="6" xfId="7" applyFont="1" applyBorder="1" applyAlignment="1">
      <alignment horizontal="center" wrapText="1"/>
    </xf>
    <xf numFmtId="0" fontId="23" fillId="3" borderId="5" xfId="6" applyFont="1" applyFill="1" applyBorder="1" applyAlignment="1">
      <alignment horizontal="left" vertical="center" wrapText="1"/>
    </xf>
    <xf numFmtId="0" fontId="23" fillId="3" borderId="6" xfId="6" applyFont="1" applyFill="1" applyBorder="1" applyAlignment="1">
      <alignment horizontal="left" vertical="center" wrapText="1"/>
    </xf>
    <xf numFmtId="0" fontId="22" fillId="0" borderId="5" xfId="6" applyFont="1" applyBorder="1" applyAlignment="1">
      <alignment horizontal="left" vertical="center" wrapText="1"/>
    </xf>
    <xf numFmtId="0" fontId="22" fillId="0" borderId="6" xfId="6" applyFont="1" applyBorder="1" applyAlignment="1">
      <alignment horizontal="left" vertical="center" wrapText="1"/>
    </xf>
    <xf numFmtId="0" fontId="23" fillId="3" borderId="3" xfId="6" applyFont="1" applyFill="1" applyBorder="1" applyAlignment="1">
      <alignment horizontal="left" vertical="center" wrapText="1"/>
    </xf>
    <xf numFmtId="0" fontId="24" fillId="0" borderId="5" xfId="6" applyFont="1" applyBorder="1" applyAlignment="1">
      <alignment horizontal="left" vertical="center" wrapText="1"/>
    </xf>
    <xf numFmtId="0" fontId="24" fillId="0" borderId="6" xfId="6" applyFont="1" applyBorder="1" applyAlignment="1">
      <alignment horizontal="left" vertical="center" wrapText="1"/>
    </xf>
    <xf numFmtId="0" fontId="22" fillId="0" borderId="4" xfId="6" applyFont="1" applyBorder="1" applyAlignment="1">
      <alignment horizontal="left" vertical="center" wrapText="1"/>
    </xf>
    <xf numFmtId="0" fontId="22" fillId="4" borderId="4" xfId="6" applyFont="1" applyFill="1" applyBorder="1" applyAlignment="1">
      <alignment horizontal="left" vertical="center" wrapText="1"/>
    </xf>
    <xf numFmtId="0" fontId="24" fillId="0" borderId="4" xfId="6" applyFont="1" applyBorder="1" applyAlignment="1">
      <alignment horizontal="left" vertical="center" wrapText="1"/>
    </xf>
    <xf numFmtId="0" fontId="3" fillId="0" borderId="5" xfId="1" applyFont="1" applyBorder="1" applyAlignment="1">
      <alignment horizontal="right" indent="1"/>
    </xf>
    <xf numFmtId="0" fontId="3" fillId="0" borderId="6" xfId="1" applyFont="1" applyBorder="1" applyAlignment="1">
      <alignment horizontal="right" indent="1"/>
    </xf>
    <xf numFmtId="0" fontId="3" fillId="0" borderId="4" xfId="1" applyFont="1" applyBorder="1" applyAlignment="1">
      <alignment horizontal="right" indent="1"/>
    </xf>
    <xf numFmtId="0" fontId="17" fillId="0" borderId="5" xfId="1" applyFont="1" applyBorder="1" applyAlignment="1">
      <alignment horizontal="right"/>
    </xf>
    <xf numFmtId="0" fontId="17" fillId="0" borderId="6" xfId="1" applyFont="1" applyBorder="1" applyAlignment="1">
      <alignment horizontal="right"/>
    </xf>
    <xf numFmtId="0" fontId="13" fillId="0" borderId="5" xfId="1" applyFont="1" applyBorder="1" applyAlignment="1">
      <alignment horizontal="right" vertical="top" wrapText="1"/>
    </xf>
    <xf numFmtId="0" fontId="13" fillId="0" borderId="6" xfId="1" applyFont="1" applyBorder="1" applyAlignment="1">
      <alignment horizontal="right" vertical="top" wrapText="1"/>
    </xf>
    <xf numFmtId="0" fontId="15" fillId="0" borderId="5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right" vertical="top" wrapText="1"/>
    </xf>
    <xf numFmtId="0" fontId="6" fillId="0" borderId="6" xfId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/>
    </xf>
    <xf numFmtId="0" fontId="5" fillId="0" borderId="0" xfId="1" applyFont="1" applyAlignment="1">
      <alignment wrapText="1"/>
    </xf>
    <xf numFmtId="0" fontId="3" fillId="0" borderId="10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32" fillId="0" borderId="0" xfId="8" applyFont="1" applyAlignment="1">
      <alignment horizontal="center" vertical="center" wrapText="1"/>
    </xf>
    <xf numFmtId="0" fontId="33" fillId="0" borderId="0" xfId="8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34" fillId="0" borderId="0" xfId="8" applyFont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center"/>
    </xf>
    <xf numFmtId="0" fontId="22" fillId="2" borderId="1" xfId="2" applyFont="1" applyFill="1" applyBorder="1" applyAlignment="1">
      <alignment horizontal="center" vertical="center" wrapText="1"/>
    </xf>
    <xf numFmtId="164" fontId="22" fillId="0" borderId="15" xfId="5" applyNumberFormat="1" applyFont="1" applyFill="1" applyBorder="1" applyAlignment="1">
      <alignment vertical="center" wrapText="1"/>
    </xf>
    <xf numFmtId="164" fontId="22" fillId="0" borderId="15" xfId="5" applyNumberFormat="1" applyFont="1" applyFill="1" applyBorder="1" applyAlignment="1">
      <alignment horizontal="center" vertical="center" wrapText="1"/>
    </xf>
    <xf numFmtId="164" fontId="22" fillId="0" borderId="16" xfId="5" applyNumberFormat="1" applyFont="1" applyFill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center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left" vertical="top" wrapText="1"/>
    </xf>
    <xf numFmtId="4" fontId="3" fillId="0" borderId="4" xfId="1" applyNumberFormat="1" applyFont="1" applyFill="1" applyBorder="1" applyAlignment="1">
      <alignment horizontal="right" vertical="top" wrapText="1"/>
    </xf>
    <xf numFmtId="0" fontId="16" fillId="0" borderId="0" xfId="1" applyFont="1" applyFill="1" applyAlignment="1">
      <alignment horizontal="left" wrapText="1"/>
    </xf>
    <xf numFmtId="0" fontId="16" fillId="0" borderId="0" xfId="1" applyFont="1" applyFill="1" applyAlignment="1">
      <alignment horizontal="center" wrapText="1"/>
    </xf>
    <xf numFmtId="0" fontId="16" fillId="0" borderId="0" xfId="1" applyFont="1" applyFill="1" applyAlignment="1">
      <alignment wrapText="1"/>
    </xf>
    <xf numFmtId="0" fontId="15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right" vertical="top" wrapText="1"/>
    </xf>
    <xf numFmtId="0" fontId="16" fillId="0" borderId="0" xfId="1" applyFont="1" applyFill="1" applyAlignment="1">
      <alignment horizontal="right" vertical="top" wrapText="1"/>
    </xf>
    <xf numFmtId="0" fontId="16" fillId="0" borderId="0" xfId="1" applyFont="1" applyFill="1" applyAlignment="1">
      <alignment horizontal="left" vertical="top" wrapText="1"/>
    </xf>
    <xf numFmtId="0" fontId="16" fillId="0" borderId="0" xfId="1" applyFont="1" applyFill="1"/>
    <xf numFmtId="0" fontId="6" fillId="0" borderId="4" xfId="1" applyFont="1" applyFill="1" applyBorder="1"/>
    <xf numFmtId="0" fontId="13" fillId="0" borderId="5" xfId="1" applyFont="1" applyFill="1" applyBorder="1" applyAlignment="1">
      <alignment horizontal="right" vertical="top" wrapText="1"/>
    </xf>
    <xf numFmtId="0" fontId="13" fillId="0" borderId="6" xfId="1" applyFont="1" applyFill="1" applyBorder="1" applyAlignment="1">
      <alignment horizontal="right" vertical="top" wrapText="1"/>
    </xf>
    <xf numFmtId="4" fontId="6" fillId="0" borderId="4" xfId="1" applyNumberFormat="1" applyFont="1" applyFill="1" applyBorder="1" applyAlignment="1">
      <alignment horizontal="right" vertical="top" wrapText="1"/>
    </xf>
    <xf numFmtId="4" fontId="6" fillId="0" borderId="4" xfId="1" applyNumberFormat="1" applyFont="1" applyFill="1" applyBorder="1" applyAlignment="1">
      <alignment horizontal="right" vertical="top"/>
    </xf>
    <xf numFmtId="4" fontId="22" fillId="3" borderId="4" xfId="6" applyNumberFormat="1" applyFont="1" applyFill="1" applyBorder="1" applyAlignment="1">
      <alignment horizontal="right" vertical="center" wrapText="1"/>
    </xf>
    <xf numFmtId="178" fontId="22" fillId="3" borderId="4" xfId="6" applyNumberFormat="1" applyFont="1" applyFill="1" applyBorder="1" applyAlignment="1">
      <alignment horizontal="center" vertical="center" wrapText="1"/>
    </xf>
    <xf numFmtId="0" fontId="23" fillId="3" borderId="4" xfId="6" applyFont="1" applyFill="1" applyBorder="1" applyAlignment="1">
      <alignment horizontal="left" vertical="center" wrapText="1"/>
    </xf>
    <xf numFmtId="4" fontId="34" fillId="0" borderId="4" xfId="8" applyNumberFormat="1" applyFont="1" applyBorder="1" applyAlignment="1">
      <alignment horizontal="center" vertical="center" wrapText="1"/>
    </xf>
    <xf numFmtId="182" fontId="5" fillId="0" borderId="3" xfId="1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1" fontId="3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1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right" vertical="top" wrapText="1"/>
    </xf>
    <xf numFmtId="165" fontId="3" fillId="0" borderId="4" xfId="0" applyNumberFormat="1" applyFont="1" applyFill="1" applyBorder="1" applyAlignment="1">
      <alignment horizontal="right" vertical="top" wrapText="1"/>
    </xf>
    <xf numFmtId="165" fontId="3" fillId="0" borderId="4" xfId="0" applyNumberFormat="1" applyFont="1" applyFill="1" applyBorder="1" applyAlignment="1">
      <alignment horizontal="center" vertical="top" wrapText="1"/>
    </xf>
  </cellXfs>
  <cellStyles count="11">
    <cellStyle name="Normal" xfId="2"/>
    <cellStyle name="Обычный" xfId="0" builtinId="0"/>
    <cellStyle name="Обычный 2" xfId="1"/>
    <cellStyle name="Обычный 2 2" xfId="3"/>
    <cellStyle name="Обычный 2 2 2 2" xfId="6"/>
    <cellStyle name="Обычный 3 2" xfId="8"/>
    <cellStyle name="Обычный 7" xfId="4"/>
    <cellStyle name="СводРасч" xfId="7"/>
    <cellStyle name="Финансовый" xfId="10" builtinId="3"/>
    <cellStyle name="Финансовый 2 2" xfId="5"/>
    <cellStyle name="Финансовый 2 2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topLeftCell="C3" zoomScale="60" zoomScaleNormal="60" workbookViewId="0">
      <selection activeCell="C22" sqref="A22:XFD22"/>
    </sheetView>
  </sheetViews>
  <sheetFormatPr defaultColWidth="8.85546875" defaultRowHeight="15" x14ac:dyDescent="0.25"/>
  <cols>
    <col min="1" max="1" width="5.5703125" style="118" bestFit="1" customWidth="1"/>
    <col min="2" max="2" width="36.7109375" style="118" bestFit="1" customWidth="1"/>
    <col min="3" max="3" width="47" style="118" customWidth="1"/>
    <col min="4" max="4" width="10.28515625" style="118" customWidth="1"/>
    <col min="5" max="5" width="14.28515625" style="118" customWidth="1"/>
    <col min="6" max="6" width="15.85546875" style="118" customWidth="1"/>
    <col min="7" max="7" width="29.28515625" style="118" customWidth="1"/>
    <col min="8" max="12" width="15.85546875" style="118" customWidth="1"/>
    <col min="13" max="13" width="11" style="118" customWidth="1"/>
    <col min="14" max="14" width="17.28515625" style="97" customWidth="1"/>
    <col min="15" max="15" width="15" style="97" customWidth="1"/>
    <col min="16" max="16384" width="8.85546875" style="97"/>
  </cols>
  <sheetData>
    <row r="1" spans="1:15" x14ac:dyDescent="0.25">
      <c r="A1" s="126"/>
      <c r="B1" s="126"/>
      <c r="C1" s="126"/>
      <c r="E1" s="181" t="s">
        <v>391</v>
      </c>
      <c r="F1" s="183" t="s">
        <v>392</v>
      </c>
      <c r="G1" s="184"/>
      <c r="H1" s="187" t="s">
        <v>393</v>
      </c>
      <c r="I1" s="188"/>
      <c r="J1" s="188"/>
      <c r="K1" s="189"/>
      <c r="L1" s="181" t="s">
        <v>394</v>
      </c>
      <c r="M1" s="181" t="s">
        <v>395</v>
      </c>
    </row>
    <row r="2" spans="1:15" ht="45" x14ac:dyDescent="0.25">
      <c r="A2" s="127"/>
      <c r="B2" s="127" t="s">
        <v>297</v>
      </c>
      <c r="C2" s="128" t="s">
        <v>378</v>
      </c>
      <c r="E2" s="182"/>
      <c r="F2" s="185"/>
      <c r="G2" s="186"/>
      <c r="H2" s="98" t="s">
        <v>396</v>
      </c>
      <c r="I2" s="98" t="s">
        <v>397</v>
      </c>
      <c r="J2" s="98" t="s">
        <v>398</v>
      </c>
      <c r="K2" s="98" t="s">
        <v>399</v>
      </c>
      <c r="L2" s="182"/>
      <c r="M2" s="182"/>
    </row>
    <row r="3" spans="1:15" x14ac:dyDescent="0.25">
      <c r="A3" s="129"/>
      <c r="B3" s="129"/>
      <c r="C3" s="129"/>
      <c r="E3" s="99">
        <v>1</v>
      </c>
      <c r="F3" s="190">
        <v>2</v>
      </c>
      <c r="G3" s="191"/>
      <c r="H3" s="99">
        <v>3</v>
      </c>
      <c r="I3" s="99">
        <v>4</v>
      </c>
      <c r="J3" s="99">
        <v>5</v>
      </c>
      <c r="K3" s="99">
        <v>6</v>
      </c>
      <c r="L3" s="99">
        <v>7</v>
      </c>
      <c r="M3" s="99">
        <v>8</v>
      </c>
    </row>
    <row r="4" spans="1:15" x14ac:dyDescent="0.25">
      <c r="A4" s="127"/>
      <c r="B4" s="127"/>
      <c r="C4" s="127"/>
      <c r="E4" s="100" t="s">
        <v>400</v>
      </c>
      <c r="F4" s="192" t="s">
        <v>401</v>
      </c>
      <c r="G4" s="193"/>
      <c r="H4" s="101"/>
      <c r="I4" s="101"/>
      <c r="J4" s="101"/>
      <c r="K4" s="101"/>
      <c r="L4" s="101"/>
      <c r="M4" s="101"/>
    </row>
    <row r="5" spans="1:15" x14ac:dyDescent="0.25">
      <c r="A5" s="127"/>
      <c r="B5" s="127"/>
      <c r="C5" s="127"/>
      <c r="E5" s="102" t="s">
        <v>402</v>
      </c>
      <c r="F5" s="194" t="s">
        <v>403</v>
      </c>
      <c r="G5" s="195"/>
      <c r="H5" s="103">
        <f>'ССРСС '!G57</f>
        <v>5000</v>
      </c>
      <c r="I5" s="104">
        <f>'ССРСС '!D62+'ССРСС '!E62</f>
        <v>19376.14</v>
      </c>
      <c r="J5" s="104">
        <f>'ССРСС '!F62</f>
        <v>178708.68</v>
      </c>
      <c r="K5" s="103">
        <f>'ССРСС '!G62-5000</f>
        <v>34212.589999999997</v>
      </c>
      <c r="L5" s="164">
        <f>SUM(H5:K5)</f>
        <v>237297.41</v>
      </c>
      <c r="M5" s="105" t="s">
        <v>404</v>
      </c>
    </row>
    <row r="6" spans="1:15" ht="30" x14ac:dyDescent="0.25">
      <c r="A6" s="127"/>
      <c r="B6" s="130" t="s">
        <v>482</v>
      </c>
      <c r="C6" s="131">
        <f>C28</f>
        <v>359280.41596095834</v>
      </c>
      <c r="E6" s="102" t="s">
        <v>405</v>
      </c>
      <c r="F6" s="194" t="s">
        <v>406</v>
      </c>
      <c r="G6" s="195"/>
      <c r="H6" s="104">
        <f>H5*1.2</f>
        <v>6000</v>
      </c>
      <c r="I6" s="104">
        <f t="shared" ref="I6:K6" si="0">I5*1.2</f>
        <v>23251.367999999999</v>
      </c>
      <c r="J6" s="104">
        <f t="shared" si="0"/>
        <v>214450.416</v>
      </c>
      <c r="K6" s="104">
        <f t="shared" si="0"/>
        <v>41055.107999999993</v>
      </c>
      <c r="L6" s="165">
        <f>SUM(H6:K6)</f>
        <v>284756.89199999999</v>
      </c>
      <c r="M6" s="105" t="s">
        <v>404</v>
      </c>
    </row>
    <row r="7" spans="1:15" x14ac:dyDescent="0.25">
      <c r="A7" s="127"/>
      <c r="B7" s="127"/>
      <c r="C7" s="127"/>
      <c r="E7" s="100" t="s">
        <v>407</v>
      </c>
      <c r="F7" s="192" t="s">
        <v>408</v>
      </c>
      <c r="G7" s="196"/>
      <c r="H7" s="196"/>
      <c r="I7" s="193"/>
      <c r="J7" s="101"/>
      <c r="K7" s="101"/>
      <c r="L7" s="101"/>
      <c r="M7" s="106"/>
    </row>
    <row r="8" spans="1:15" x14ac:dyDescent="0.25">
      <c r="A8" s="129"/>
      <c r="B8" s="129"/>
      <c r="C8" s="129"/>
      <c r="E8" s="102" t="s">
        <v>443</v>
      </c>
      <c r="F8" s="194" t="s">
        <v>409</v>
      </c>
      <c r="G8" s="195"/>
      <c r="H8" s="104"/>
      <c r="I8" s="104"/>
      <c r="J8" s="104"/>
      <c r="K8" s="104"/>
      <c r="L8" s="107">
        <f>SUM(H8:K8)</f>
        <v>0</v>
      </c>
      <c r="M8" s="105" t="s">
        <v>404</v>
      </c>
    </row>
    <row r="9" spans="1:15" x14ac:dyDescent="0.25">
      <c r="A9" s="127"/>
      <c r="B9" s="127"/>
      <c r="C9" s="127"/>
      <c r="E9" s="102" t="s">
        <v>444</v>
      </c>
      <c r="F9" s="194" t="s">
        <v>410</v>
      </c>
      <c r="G9" s="195"/>
      <c r="H9" s="104"/>
      <c r="I9" s="104"/>
      <c r="J9" s="104"/>
      <c r="K9" s="104"/>
      <c r="L9" s="107">
        <f>SUM(H9:K9)</f>
        <v>0</v>
      </c>
      <c r="M9" s="105" t="s">
        <v>404</v>
      </c>
    </row>
    <row r="10" spans="1:15" x14ac:dyDescent="0.25">
      <c r="A10" s="127"/>
      <c r="B10" s="132" t="s">
        <v>451</v>
      </c>
      <c r="C10" s="127"/>
      <c r="E10" s="102" t="s">
        <v>445</v>
      </c>
      <c r="F10" s="194" t="s">
        <v>411</v>
      </c>
      <c r="G10" s="195"/>
      <c r="H10" s="104"/>
      <c r="I10" s="104"/>
      <c r="J10" s="104"/>
      <c r="K10" s="104"/>
      <c r="L10" s="107">
        <f t="shared" ref="L10:L14" si="1">SUM(H10:K10)</f>
        <v>0</v>
      </c>
      <c r="M10" s="105" t="s">
        <v>404</v>
      </c>
    </row>
    <row r="11" spans="1:15" x14ac:dyDescent="0.25">
      <c r="A11" s="127"/>
      <c r="B11" s="127"/>
      <c r="C11" s="127"/>
      <c r="E11" s="102" t="s">
        <v>446</v>
      </c>
      <c r="F11" s="194" t="s">
        <v>412</v>
      </c>
      <c r="G11" s="195"/>
      <c r="H11" s="104">
        <v>2500</v>
      </c>
      <c r="I11" s="104"/>
      <c r="J11" s="104"/>
      <c r="K11" s="104"/>
      <c r="L11" s="107">
        <f t="shared" si="1"/>
        <v>2500</v>
      </c>
      <c r="M11" s="105" t="s">
        <v>404</v>
      </c>
    </row>
    <row r="12" spans="1:15" x14ac:dyDescent="0.25">
      <c r="A12" s="133"/>
      <c r="B12" s="178" t="s">
        <v>379</v>
      </c>
      <c r="C12" s="178"/>
      <c r="E12" s="102" t="s">
        <v>447</v>
      </c>
      <c r="F12" s="194" t="s">
        <v>413</v>
      </c>
      <c r="G12" s="195"/>
      <c r="H12" s="104">
        <v>2500</v>
      </c>
      <c r="I12" s="104"/>
      <c r="J12" s="104"/>
      <c r="K12" s="104"/>
      <c r="L12" s="107">
        <f t="shared" si="1"/>
        <v>2500</v>
      </c>
      <c r="M12" s="105" t="s">
        <v>404</v>
      </c>
    </row>
    <row r="13" spans="1:15" x14ac:dyDescent="0.25">
      <c r="A13" s="133"/>
      <c r="B13" s="133"/>
      <c r="C13" s="133"/>
      <c r="E13" s="102" t="s">
        <v>448</v>
      </c>
      <c r="F13" s="194" t="s">
        <v>437</v>
      </c>
      <c r="G13" s="195"/>
      <c r="H13" s="104"/>
      <c r="I13" s="104"/>
      <c r="J13" s="104">
        <f>J5</f>
        <v>178708.68</v>
      </c>
      <c r="K13" s="104"/>
      <c r="L13" s="107">
        <f t="shared" si="1"/>
        <v>178708.68</v>
      </c>
      <c r="M13" s="105"/>
      <c r="O13" s="116"/>
    </row>
    <row r="14" spans="1:15" x14ac:dyDescent="0.25">
      <c r="A14" s="133"/>
      <c r="B14" s="133"/>
      <c r="C14" s="133"/>
      <c r="E14" s="102" t="s">
        <v>449</v>
      </c>
      <c r="F14" s="194" t="s">
        <v>438</v>
      </c>
      <c r="G14" s="195"/>
      <c r="H14" s="104"/>
      <c r="I14" s="104">
        <f>I5</f>
        <v>19376.14</v>
      </c>
      <c r="J14" s="104"/>
      <c r="K14" s="104">
        <f>K5</f>
        <v>34212.589999999997</v>
      </c>
      <c r="L14" s="107">
        <f t="shared" si="1"/>
        <v>53588.729999999996</v>
      </c>
      <c r="M14" s="105"/>
      <c r="O14" s="116"/>
    </row>
    <row r="15" spans="1:15" x14ac:dyDescent="0.25">
      <c r="A15" s="127"/>
      <c r="B15" s="127"/>
      <c r="C15" s="127"/>
      <c r="E15" s="102" t="s">
        <v>450</v>
      </c>
      <c r="F15" s="197" t="s">
        <v>414</v>
      </c>
      <c r="G15" s="198"/>
      <c r="H15" s="108">
        <f>SUM(H8:H14)</f>
        <v>5000</v>
      </c>
      <c r="I15" s="108">
        <f t="shared" ref="I15:K15" si="2">SUM(I8:I14)</f>
        <v>19376.14</v>
      </c>
      <c r="J15" s="108">
        <f t="shared" si="2"/>
        <v>178708.68</v>
      </c>
      <c r="K15" s="108">
        <f t="shared" si="2"/>
        <v>34212.589999999997</v>
      </c>
      <c r="L15" s="108">
        <f>SUM(L8:L14)</f>
        <v>237297.40999999997</v>
      </c>
      <c r="M15" s="105" t="s">
        <v>404</v>
      </c>
    </row>
    <row r="16" spans="1:15" ht="53.25" customHeight="1" x14ac:dyDescent="0.25">
      <c r="A16" s="127"/>
      <c r="B16" s="255" t="s">
        <v>1</v>
      </c>
      <c r="C16" s="255"/>
      <c r="E16" s="100" t="s">
        <v>415</v>
      </c>
      <c r="F16" s="192" t="s">
        <v>416</v>
      </c>
      <c r="G16" s="196"/>
      <c r="H16" s="196"/>
      <c r="I16" s="196"/>
      <c r="J16" s="193"/>
      <c r="K16" s="101"/>
      <c r="L16" s="101"/>
      <c r="M16" s="106"/>
    </row>
    <row r="17" spans="1:15" x14ac:dyDescent="0.25">
      <c r="A17" s="129"/>
      <c r="B17" s="179" t="s">
        <v>2</v>
      </c>
      <c r="C17" s="179"/>
      <c r="E17" s="102" t="s">
        <v>417</v>
      </c>
      <c r="F17" s="199" t="s">
        <v>409</v>
      </c>
      <c r="G17" s="199"/>
      <c r="H17" s="109">
        <f>H8*$M$17/100</f>
        <v>0</v>
      </c>
      <c r="I17" s="109">
        <f t="shared" ref="I17:K17" si="3">I8*$M$17/100</f>
        <v>0</v>
      </c>
      <c r="J17" s="109">
        <f t="shared" si="3"/>
        <v>0</v>
      </c>
      <c r="K17" s="109">
        <f t="shared" si="3"/>
        <v>0</v>
      </c>
      <c r="L17" s="110">
        <f>SUM(H17:K17)</f>
        <v>0</v>
      </c>
      <c r="M17" s="111">
        <v>107.8</v>
      </c>
    </row>
    <row r="18" spans="1:15" x14ac:dyDescent="0.25">
      <c r="A18" s="127"/>
      <c r="B18" s="127"/>
      <c r="C18" s="127"/>
      <c r="E18" s="102" t="s">
        <v>418</v>
      </c>
      <c r="F18" s="199" t="s">
        <v>410</v>
      </c>
      <c r="G18" s="199"/>
      <c r="H18" s="109">
        <f>H9*$M$17/100*$M$18/100</f>
        <v>0</v>
      </c>
      <c r="I18" s="109">
        <f>I9*$M$17/100*$M$18/100</f>
        <v>0</v>
      </c>
      <c r="J18" s="109">
        <f t="shared" ref="J18:K18" si="4">J9*$M$17/100*$M$18/100</f>
        <v>0</v>
      </c>
      <c r="K18" s="109">
        <f t="shared" si="4"/>
        <v>0</v>
      </c>
      <c r="L18" s="110">
        <f t="shared" ref="L18:L21" si="5">SUM(H18:K18)</f>
        <v>0</v>
      </c>
      <c r="M18" s="111">
        <v>105.3</v>
      </c>
    </row>
    <row r="19" spans="1:15" ht="15.75" thickBot="1" x14ac:dyDescent="0.25">
      <c r="A19" s="127"/>
      <c r="B19" s="127"/>
      <c r="C19" s="127"/>
      <c r="D19" s="134"/>
      <c r="E19" s="102" t="s">
        <v>419</v>
      </c>
      <c r="F19" s="199" t="s">
        <v>411</v>
      </c>
      <c r="G19" s="199"/>
      <c r="H19" s="109">
        <f>H10*$M$17/100*$M$18/100*$M$19/100</f>
        <v>0</v>
      </c>
      <c r="I19" s="109">
        <f t="shared" ref="I19:K19" si="6">I10*$M$17/100*$M$18/100*$M$19/100</f>
        <v>0</v>
      </c>
      <c r="J19" s="109">
        <f t="shared" si="6"/>
        <v>0</v>
      </c>
      <c r="K19" s="109">
        <f t="shared" si="6"/>
        <v>0</v>
      </c>
      <c r="L19" s="110">
        <f t="shared" si="5"/>
        <v>0</v>
      </c>
      <c r="M19" s="111">
        <v>104.4</v>
      </c>
    </row>
    <row r="20" spans="1:15" ht="30.75" thickBot="1" x14ac:dyDescent="0.25">
      <c r="A20" s="119" t="s">
        <v>17</v>
      </c>
      <c r="B20" s="120" t="s">
        <v>380</v>
      </c>
      <c r="C20" s="121" t="s">
        <v>381</v>
      </c>
      <c r="D20" s="134"/>
      <c r="E20" s="102" t="s">
        <v>420</v>
      </c>
      <c r="F20" s="199" t="s">
        <v>412</v>
      </c>
      <c r="G20" s="199"/>
      <c r="H20" s="109">
        <f>H11*$M$18/100*$M$19/100*$M$20/100</f>
        <v>2869.2565199999999</v>
      </c>
      <c r="I20" s="109">
        <f>I11*$M$18/100*$M$19/100*$M$20/100</f>
        <v>0</v>
      </c>
      <c r="J20" s="109">
        <f t="shared" ref="J20:K20" si="7">J11*$M$18/100*$M$19/100*$M$20/100</f>
        <v>0</v>
      </c>
      <c r="K20" s="109">
        <f t="shared" si="7"/>
        <v>0</v>
      </c>
      <c r="L20" s="110">
        <f>SUM(H20:K20)</f>
        <v>2869.2565199999999</v>
      </c>
      <c r="M20" s="111">
        <v>104.4</v>
      </c>
      <c r="N20" s="114"/>
      <c r="O20" s="115"/>
    </row>
    <row r="21" spans="1:15" ht="25.5" customHeight="1" thickBot="1" x14ac:dyDescent="0.25">
      <c r="A21" s="119">
        <v>1</v>
      </c>
      <c r="B21" s="120">
        <v>2</v>
      </c>
      <c r="C21" s="122">
        <v>3</v>
      </c>
      <c r="D21" s="134"/>
      <c r="E21" s="102" t="s">
        <v>421</v>
      </c>
      <c r="F21" s="199" t="s">
        <v>413</v>
      </c>
      <c r="G21" s="199"/>
      <c r="H21" s="109">
        <f>H12*$M$18/100*$M$19/100*$M$20/100*$M$21/100</f>
        <v>2995.50380688</v>
      </c>
      <c r="I21" s="109">
        <f t="shared" ref="I21:K21" si="8">I12*$M$18/100*$M$19/100*$M$20/100*$M$21/100</f>
        <v>0</v>
      </c>
      <c r="J21" s="109">
        <f t="shared" si="8"/>
        <v>0</v>
      </c>
      <c r="K21" s="109">
        <f t="shared" si="8"/>
        <v>0</v>
      </c>
      <c r="L21" s="110">
        <f t="shared" si="5"/>
        <v>2995.50380688</v>
      </c>
      <c r="M21" s="111">
        <v>104.4</v>
      </c>
      <c r="N21" s="114"/>
    </row>
    <row r="22" spans="1:15" x14ac:dyDescent="0.2">
      <c r="A22" s="119">
        <v>1</v>
      </c>
      <c r="B22" s="135" t="s">
        <v>382</v>
      </c>
      <c r="C22" s="256">
        <f>'ССРСС '!H62</f>
        <v>237297.41</v>
      </c>
      <c r="D22" s="134"/>
      <c r="E22" s="102" t="s">
        <v>422</v>
      </c>
      <c r="F22" s="194" t="s">
        <v>437</v>
      </c>
      <c r="G22" s="195"/>
      <c r="H22" s="109">
        <f>H13*$M$18/100*$M$19/100*$M$20/100*$M$21/100*$M$22/100</f>
        <v>0</v>
      </c>
      <c r="I22" s="109">
        <f>I13*$M$18/100*$M$19/100*$M$20/100*$M$21/100*$M$22/100</f>
        <v>0</v>
      </c>
      <c r="J22" s="109">
        <f>J13*$M$18/100*$M$19/100*$M$20/100*$M$21/100*$M$22/100</f>
        <v>223550.68905521993</v>
      </c>
      <c r="K22" s="109">
        <f t="shared" ref="K22" si="9">K13*$M$18/100*$M$19/100*$M$20/100*$M$21/100*$M$22/100</f>
        <v>0</v>
      </c>
      <c r="L22" s="104">
        <f>SUM(H22:K22)</f>
        <v>223550.68905521993</v>
      </c>
      <c r="M22" s="111">
        <v>104.4</v>
      </c>
    </row>
    <row r="23" spans="1:15" x14ac:dyDescent="0.2">
      <c r="A23" s="119">
        <v>1.1000000000000001</v>
      </c>
      <c r="B23" s="135" t="s">
        <v>383</v>
      </c>
      <c r="C23" s="257">
        <f>'ССРСС '!D62+'ССРСС '!E62</f>
        <v>19376.14</v>
      </c>
      <c r="D23" s="134"/>
      <c r="E23" s="102" t="s">
        <v>439</v>
      </c>
      <c r="F23" s="194" t="s">
        <v>438</v>
      </c>
      <c r="G23" s="195"/>
      <c r="H23" s="109">
        <f>H14*$M$18/100*$M$19/100*$M$20/100*$M$21/100*$M$22/100*$M$23/100</f>
        <v>0</v>
      </c>
      <c r="I23" s="109">
        <f>I14*$M$18/100*$M$19/100*$M$20/100*$M$21/100*$M$22/100*$M$23/100</f>
        <v>25304.52143652198</v>
      </c>
      <c r="J23" s="109">
        <f t="shared" ref="J23:K23" si="10">J14*$M$18/100*$M$19/100*$M$20/100*$M$21/100*$M$22/100*$M$23/100</f>
        <v>0</v>
      </c>
      <c r="K23" s="109">
        <f t="shared" si="10"/>
        <v>44680.375815510073</v>
      </c>
      <c r="L23" s="104">
        <f>SUM(H23:K23)</f>
        <v>69984.897252032053</v>
      </c>
      <c r="M23" s="111">
        <v>104.4</v>
      </c>
      <c r="N23" s="116"/>
    </row>
    <row r="24" spans="1:15" x14ac:dyDescent="0.25">
      <c r="A24" s="119">
        <v>1.2</v>
      </c>
      <c r="B24" s="135" t="s">
        <v>384</v>
      </c>
      <c r="C24" s="256">
        <f>'ССРСС '!F62</f>
        <v>178708.68</v>
      </c>
      <c r="D24" s="123"/>
      <c r="E24" s="102" t="s">
        <v>440</v>
      </c>
      <c r="F24" s="201" t="s">
        <v>414</v>
      </c>
      <c r="G24" s="201"/>
      <c r="H24" s="108">
        <f>SUM(H17:H23)</f>
        <v>5864.7603268799994</v>
      </c>
      <c r="I24" s="108">
        <f t="shared" ref="I24:K24" si="11">SUM(I17:I23)</f>
        <v>25304.52143652198</v>
      </c>
      <c r="J24" s="108">
        <f t="shared" si="11"/>
        <v>223550.68905521993</v>
      </c>
      <c r="K24" s="108">
        <f t="shared" si="11"/>
        <v>44680.375815510073</v>
      </c>
      <c r="L24" s="117">
        <f>SUM(L17:L23)</f>
        <v>299400.34663413197</v>
      </c>
      <c r="M24" s="112"/>
    </row>
    <row r="25" spans="1:15" x14ac:dyDescent="0.25">
      <c r="A25" s="119">
        <v>1.3</v>
      </c>
      <c r="B25" s="135" t="s">
        <v>385</v>
      </c>
      <c r="C25" s="256">
        <f>'ССРСС '!G62</f>
        <v>39212.589999999997</v>
      </c>
      <c r="D25" s="124"/>
      <c r="E25" s="100" t="s">
        <v>423</v>
      </c>
      <c r="F25" s="192" t="s">
        <v>424</v>
      </c>
      <c r="G25" s="196"/>
      <c r="H25" s="196"/>
      <c r="I25" s="196"/>
      <c r="J25" s="193"/>
      <c r="K25" s="278"/>
      <c r="L25" s="278"/>
      <c r="M25" s="279"/>
    </row>
    <row r="26" spans="1:15" x14ac:dyDescent="0.25">
      <c r="A26" s="119">
        <v>2</v>
      </c>
      <c r="B26" s="135" t="s">
        <v>386</v>
      </c>
      <c r="C26" s="256">
        <f>'ССРСС '!H65</f>
        <v>284756.89</v>
      </c>
      <c r="D26" s="124"/>
      <c r="E26" s="102" t="s">
        <v>425</v>
      </c>
      <c r="F26" s="199" t="s">
        <v>409</v>
      </c>
      <c r="G26" s="199"/>
      <c r="H26" s="104">
        <f>H8*$M$26/100*1.2</f>
        <v>0</v>
      </c>
      <c r="I26" s="104">
        <f t="shared" ref="I26:K26" si="12">I8*$M$26/100*1.2</f>
        <v>0</v>
      </c>
      <c r="J26" s="104">
        <f t="shared" si="12"/>
        <v>0</v>
      </c>
      <c r="K26" s="104">
        <f t="shared" si="12"/>
        <v>0</v>
      </c>
      <c r="L26" s="104">
        <f>SUM(H26:K26)</f>
        <v>0</v>
      </c>
      <c r="M26" s="111">
        <v>107.8</v>
      </c>
    </row>
    <row r="27" spans="1:15" x14ac:dyDescent="0.25">
      <c r="A27" s="119">
        <v>2.1</v>
      </c>
      <c r="B27" s="135" t="s">
        <v>387</v>
      </c>
      <c r="C27" s="256">
        <f>'ССРСС '!H64</f>
        <v>47459.48</v>
      </c>
      <c r="D27" s="124"/>
      <c r="E27" s="102" t="s">
        <v>426</v>
      </c>
      <c r="F27" s="199" t="s">
        <v>410</v>
      </c>
      <c r="G27" s="199"/>
      <c r="H27" s="104">
        <f>H9*$M$26/100*$M$27/100*1.2</f>
        <v>0</v>
      </c>
      <c r="I27" s="104">
        <f t="shared" ref="I27:K27" si="13">I9*$M$26/100*$M$27/100*1.2</f>
        <v>0</v>
      </c>
      <c r="J27" s="104">
        <f t="shared" si="13"/>
        <v>0</v>
      </c>
      <c r="K27" s="104">
        <f t="shared" si="13"/>
        <v>0</v>
      </c>
      <c r="L27" s="104">
        <f t="shared" ref="L27:L29" si="14">SUM(H27:K27)</f>
        <v>0</v>
      </c>
      <c r="M27" s="111">
        <v>105.3</v>
      </c>
    </row>
    <row r="28" spans="1:15" ht="30" x14ac:dyDescent="0.25">
      <c r="A28" s="119">
        <v>3</v>
      </c>
      <c r="B28" s="135" t="s">
        <v>388</v>
      </c>
      <c r="C28" s="258">
        <f>L36</f>
        <v>359280.41596095834</v>
      </c>
      <c r="E28" s="102" t="s">
        <v>427</v>
      </c>
      <c r="F28" s="199" t="s">
        <v>411</v>
      </c>
      <c r="G28" s="199"/>
      <c r="H28" s="104">
        <f>H10*$M$26/100*$M$27/100*$M$28/100*1.2</f>
        <v>0</v>
      </c>
      <c r="I28" s="104">
        <f t="shared" ref="I28:K28" si="15">I10*$M$26/100*$M$27/100*$M$28/100*1.2</f>
        <v>0</v>
      </c>
      <c r="J28" s="104">
        <f t="shared" si="15"/>
        <v>0</v>
      </c>
      <c r="K28" s="104">
        <f t="shared" si="15"/>
        <v>0</v>
      </c>
      <c r="L28" s="104">
        <f t="shared" si="14"/>
        <v>0</v>
      </c>
      <c r="M28" s="111">
        <v>104.4</v>
      </c>
    </row>
    <row r="29" spans="1:15" x14ac:dyDescent="0.25">
      <c r="E29" s="102" t="s">
        <v>428</v>
      </c>
      <c r="F29" s="199" t="s">
        <v>412</v>
      </c>
      <c r="G29" s="199"/>
      <c r="H29" s="104">
        <f>H11*$M$27/100*$M$28/100*$M$29/100*1.2</f>
        <v>3443.1078239999997</v>
      </c>
      <c r="I29" s="104">
        <f t="shared" ref="I29:K29" si="16">I11*$M$27/100*$M$28/100*$M$29/100*1.2</f>
        <v>0</v>
      </c>
      <c r="J29" s="104">
        <f t="shared" si="16"/>
        <v>0</v>
      </c>
      <c r="K29" s="104">
        <f t="shared" si="16"/>
        <v>0</v>
      </c>
      <c r="L29" s="104">
        <f t="shared" si="14"/>
        <v>3443.1078239999997</v>
      </c>
      <c r="M29" s="111">
        <v>104.4</v>
      </c>
    </row>
    <row r="30" spans="1:15" x14ac:dyDescent="0.25">
      <c r="E30" s="102" t="s">
        <v>429</v>
      </c>
      <c r="F30" s="199" t="s">
        <v>413</v>
      </c>
      <c r="G30" s="199"/>
      <c r="H30" s="104">
        <f>H12*$M$27/100*$M$28/100*$M$29/100*$M$30/100*1.2</f>
        <v>3594.6045682559998</v>
      </c>
      <c r="I30" s="104">
        <f t="shared" ref="I30:K30" si="17">I12*$M$27/100*$M$28/100*$M$29/100*$M$30/100*1.2</f>
        <v>0</v>
      </c>
      <c r="J30" s="104">
        <f t="shared" si="17"/>
        <v>0</v>
      </c>
      <c r="K30" s="104">
        <f t="shared" si="17"/>
        <v>0</v>
      </c>
      <c r="L30" s="104">
        <f>SUM(H30:K30)</f>
        <v>3594.6045682559998</v>
      </c>
      <c r="M30" s="111">
        <v>104.4</v>
      </c>
    </row>
    <row r="31" spans="1:15" x14ac:dyDescent="0.25">
      <c r="A31" s="136"/>
      <c r="B31" s="130"/>
      <c r="C31" s="137"/>
      <c r="E31" s="102" t="s">
        <v>430</v>
      </c>
      <c r="F31" s="194" t="s">
        <v>437</v>
      </c>
      <c r="G31" s="195"/>
      <c r="H31" s="104">
        <f>H13*$M$27/100*$M$28/100*$M$29/100*$M$30/100*$M$31/100*1.2</f>
        <v>0</v>
      </c>
      <c r="I31" s="104">
        <f t="shared" ref="I31:K31" si="18">I13*$M$27/100*$M$28/100*$M$29/100*$M$30/100*$M$31/100*1.2</f>
        <v>0</v>
      </c>
      <c r="J31" s="104">
        <f t="shared" si="18"/>
        <v>268260.82686626393</v>
      </c>
      <c r="K31" s="104">
        <f t="shared" si="18"/>
        <v>0</v>
      </c>
      <c r="L31" s="104">
        <f>SUM(H31:K31)</f>
        <v>268260.82686626393</v>
      </c>
      <c r="M31" s="111">
        <v>104.4</v>
      </c>
    </row>
    <row r="32" spans="1:15" x14ac:dyDescent="0.25">
      <c r="A32" s="136"/>
      <c r="B32" s="130"/>
      <c r="C32" s="137"/>
      <c r="E32" s="102" t="s">
        <v>441</v>
      </c>
      <c r="F32" s="194" t="s">
        <v>438</v>
      </c>
      <c r="G32" s="195"/>
      <c r="H32" s="104">
        <f>H14*$M$27/100*$M$28/100*$M$29/100*$M$30/100*$M$31/100*$M$32/100*1.2</f>
        <v>0</v>
      </c>
      <c r="I32" s="104">
        <f t="shared" ref="I32:J32" si="19">I14*$M$27/100*$M$28/100*$M$29/100*$M$30/100*$M$31/100*$M$32/100*1.2</f>
        <v>30365.425723826374</v>
      </c>
      <c r="J32" s="104">
        <f t="shared" si="19"/>
        <v>0</v>
      </c>
      <c r="K32" s="104">
        <f>K14*$M$27/100*$M$28/100*$M$29/100*$M$30/100*$M$31/100*$M$32/100*1.2</f>
        <v>53616.450978612083</v>
      </c>
      <c r="L32" s="104">
        <f t="shared" ref="L32" si="20">SUM(H32:K32)</f>
        <v>83981.876702438458</v>
      </c>
      <c r="M32" s="111">
        <v>104.4</v>
      </c>
    </row>
    <row r="33" spans="1:13" x14ac:dyDescent="0.25">
      <c r="A33" s="127"/>
      <c r="C33" s="127"/>
      <c r="E33" s="102" t="s">
        <v>442</v>
      </c>
      <c r="F33" s="201" t="s">
        <v>414</v>
      </c>
      <c r="G33" s="201"/>
      <c r="H33" s="108">
        <f>SUM(H26:H32)</f>
        <v>7037.7123922559995</v>
      </c>
      <c r="I33" s="108">
        <f t="shared" ref="I33:K33" si="21">SUM(I26:I32)</f>
        <v>30365.425723826374</v>
      </c>
      <c r="J33" s="108">
        <f t="shared" si="21"/>
        <v>268260.82686626393</v>
      </c>
      <c r="K33" s="108">
        <f t="shared" si="21"/>
        <v>53616.450978612083</v>
      </c>
      <c r="L33" s="108">
        <f>SUM(L26:L32)</f>
        <v>359280.4159609584</v>
      </c>
      <c r="M33" s="112"/>
    </row>
    <row r="34" spans="1:13" ht="25.5" customHeight="1" x14ac:dyDescent="0.25">
      <c r="A34" s="180" t="s">
        <v>389</v>
      </c>
      <c r="B34" s="180"/>
      <c r="C34" s="180"/>
      <c r="E34" s="100" t="s">
        <v>431</v>
      </c>
      <c r="F34" s="280" t="s">
        <v>432</v>
      </c>
      <c r="G34" s="280"/>
      <c r="H34" s="280"/>
      <c r="I34" s="280"/>
      <c r="J34" s="280"/>
      <c r="K34" s="280"/>
      <c r="L34" s="280"/>
      <c r="M34" s="280"/>
    </row>
    <row r="35" spans="1:13" x14ac:dyDescent="0.25">
      <c r="E35" s="102" t="s">
        <v>433</v>
      </c>
      <c r="F35" s="200" t="s">
        <v>434</v>
      </c>
      <c r="G35" s="200"/>
      <c r="H35" s="113">
        <f>H24</f>
        <v>5864.7603268799994</v>
      </c>
      <c r="I35" s="113">
        <f t="shared" ref="I35" si="22">I24</f>
        <v>25304.52143652198</v>
      </c>
      <c r="J35" s="113">
        <f>J24</f>
        <v>223550.68905521993</v>
      </c>
      <c r="K35" s="113">
        <f>K24</f>
        <v>44680.375815510073</v>
      </c>
      <c r="L35" s="113">
        <f>L24</f>
        <v>299400.34663413197</v>
      </c>
      <c r="M35" s="105" t="s">
        <v>404</v>
      </c>
    </row>
    <row r="36" spans="1:13" x14ac:dyDescent="0.25">
      <c r="E36" s="102" t="s">
        <v>435</v>
      </c>
      <c r="F36" s="200" t="s">
        <v>436</v>
      </c>
      <c r="G36" s="200"/>
      <c r="H36" s="113">
        <f>H33</f>
        <v>7037.7123922559995</v>
      </c>
      <c r="I36" s="113">
        <f t="shared" ref="I36:J36" si="23">I33</f>
        <v>30365.425723826374</v>
      </c>
      <c r="J36" s="113">
        <f t="shared" si="23"/>
        <v>268260.82686626393</v>
      </c>
      <c r="K36" s="113">
        <f>K33</f>
        <v>53616.450978612083</v>
      </c>
      <c r="L36" s="113">
        <f>SUM(H36:K36)</f>
        <v>359280.41596095834</v>
      </c>
      <c r="M36" s="105" t="s">
        <v>404</v>
      </c>
    </row>
    <row r="37" spans="1:13" ht="15" customHeight="1" x14ac:dyDescent="0.25"/>
    <row r="38" spans="1:13" x14ac:dyDescent="0.25">
      <c r="C38" s="125"/>
    </row>
    <row r="39" spans="1:13" x14ac:dyDescent="0.25">
      <c r="H39" s="177"/>
      <c r="I39" s="177"/>
      <c r="J39" s="177"/>
      <c r="K39" s="177"/>
    </row>
    <row r="41" spans="1:13" ht="15" customHeight="1" x14ac:dyDescent="0.25"/>
    <row r="42" spans="1:13" ht="15" customHeight="1" x14ac:dyDescent="0.25"/>
    <row r="43" spans="1:13" ht="14.25" customHeight="1" x14ac:dyDescent="0.25"/>
    <row r="45" spans="1:13" ht="14.25" customHeight="1" x14ac:dyDescent="0.25"/>
    <row r="47" spans="1:13" ht="14.25" customHeight="1" x14ac:dyDescent="0.25"/>
    <row r="49" ht="14.2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60" ht="14.25" customHeight="1" x14ac:dyDescent="0.25"/>
  </sheetData>
  <mergeCells count="43">
    <mergeCell ref="F35:G35"/>
    <mergeCell ref="F36:G36"/>
    <mergeCell ref="F13:G13"/>
    <mergeCell ref="F14:G14"/>
    <mergeCell ref="F22:G22"/>
    <mergeCell ref="F23:G23"/>
    <mergeCell ref="F31:G31"/>
    <mergeCell ref="F32:G32"/>
    <mergeCell ref="F28:G28"/>
    <mergeCell ref="F29:G29"/>
    <mergeCell ref="F30:G30"/>
    <mergeCell ref="F33:G33"/>
    <mergeCell ref="F34:M34"/>
    <mergeCell ref="F21:G21"/>
    <mergeCell ref="F24:G24"/>
    <mergeCell ref="F25:J25"/>
    <mergeCell ref="F26:G26"/>
    <mergeCell ref="F27:G27"/>
    <mergeCell ref="F16:J16"/>
    <mergeCell ref="F17:G17"/>
    <mergeCell ref="F18:G18"/>
    <mergeCell ref="F19:G19"/>
    <mergeCell ref="F20:G20"/>
    <mergeCell ref="F9:G9"/>
    <mergeCell ref="F10:G10"/>
    <mergeCell ref="F11:G11"/>
    <mergeCell ref="F12:G12"/>
    <mergeCell ref="F15:G15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6:C16"/>
    <mergeCell ref="B17:C17"/>
    <mergeCell ref="A34:C34"/>
    <mergeCell ref="E1:E2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6"/>
  <sheetViews>
    <sheetView topLeftCell="A55" zoomScale="70" zoomScaleNormal="70" workbookViewId="0">
      <selection activeCell="A62" sqref="A62:XFD62"/>
    </sheetView>
  </sheetViews>
  <sheetFormatPr defaultColWidth="9.140625" defaultRowHeight="11.25" customHeight="1" x14ac:dyDescent="0.2"/>
  <cols>
    <col min="1" max="1" width="6.7109375" style="58" customWidth="1"/>
    <col min="2" max="2" width="22.28515625" style="58" customWidth="1"/>
    <col min="3" max="3" width="34.28515625" style="58" customWidth="1"/>
    <col min="4" max="8" width="19.85546875" style="58" customWidth="1"/>
    <col min="9" max="13" width="113.7109375" style="60" hidden="1" customWidth="1"/>
    <col min="14" max="19" width="136" style="61" hidden="1" customWidth="1"/>
    <col min="20" max="26" width="155.85546875" style="62" hidden="1" customWidth="1"/>
    <col min="27" max="27" width="162.5703125" style="72" hidden="1" customWidth="1"/>
    <col min="28" max="30" width="56.5703125" style="73" hidden="1" customWidth="1"/>
    <col min="31" max="32" width="54.140625" style="74" hidden="1" customWidth="1"/>
    <col min="33" max="40" width="79.42578125" style="73" hidden="1" customWidth="1"/>
    <col min="41" max="44" width="83.140625" style="74" hidden="1" customWidth="1"/>
    <col min="45" max="48" width="79.42578125" style="73" hidden="1" customWidth="1"/>
    <col min="49" max="50" width="54.140625" style="74" hidden="1" customWidth="1"/>
    <col min="51" max="54" width="79.42578125" style="73" hidden="1" customWidth="1"/>
    <col min="55" max="16384" width="9.140625" style="58"/>
  </cols>
  <sheetData>
    <row r="1" spans="1:19" x14ac:dyDescent="0.2">
      <c r="H1" s="59" t="s">
        <v>295</v>
      </c>
    </row>
    <row r="2" spans="1:19" x14ac:dyDescent="0.2">
      <c r="A2" s="63"/>
      <c r="B2" s="63"/>
      <c r="C2" s="63"/>
      <c r="D2" s="63"/>
      <c r="E2" s="63"/>
      <c r="F2" s="63"/>
      <c r="G2" s="63"/>
      <c r="H2" s="64" t="s">
        <v>296</v>
      </c>
    </row>
    <row r="3" spans="1:19" x14ac:dyDescent="0.2">
      <c r="A3" s="63"/>
      <c r="B3" s="63"/>
      <c r="C3" s="63"/>
      <c r="D3" s="63"/>
      <c r="E3" s="63"/>
      <c r="F3" s="63"/>
      <c r="G3" s="63"/>
      <c r="H3" s="59"/>
    </row>
    <row r="4" spans="1:19" x14ac:dyDescent="0.2">
      <c r="A4" s="63"/>
      <c r="B4" s="63" t="s">
        <v>297</v>
      </c>
      <c r="C4" s="259" t="s">
        <v>378</v>
      </c>
      <c r="D4" s="259"/>
      <c r="E4" s="259"/>
      <c r="F4" s="259"/>
      <c r="G4" s="259"/>
      <c r="H4" s="63"/>
      <c r="I4" s="65" t="s">
        <v>298</v>
      </c>
      <c r="J4" s="65" t="s">
        <v>0</v>
      </c>
      <c r="K4" s="65" t="s">
        <v>0</v>
      </c>
      <c r="L4" s="65" t="s">
        <v>0</v>
      </c>
      <c r="M4" s="65" t="s">
        <v>0</v>
      </c>
    </row>
    <row r="5" spans="1:19" ht="10.5" customHeight="1" x14ac:dyDescent="0.2">
      <c r="A5" s="63"/>
      <c r="B5" s="63"/>
      <c r="C5" s="222" t="s">
        <v>299</v>
      </c>
      <c r="D5" s="222"/>
      <c r="E5" s="222"/>
      <c r="F5" s="222"/>
      <c r="G5" s="222"/>
      <c r="H5" s="63"/>
    </row>
    <row r="6" spans="1:19" ht="17.25" customHeight="1" x14ac:dyDescent="0.2">
      <c r="A6" s="63"/>
      <c r="B6" s="63" t="s">
        <v>483</v>
      </c>
      <c r="C6" s="66"/>
      <c r="D6" s="66"/>
      <c r="E6" s="66"/>
      <c r="F6" s="66"/>
      <c r="G6" s="66"/>
      <c r="H6" s="63"/>
    </row>
    <row r="7" spans="1:19" ht="17.25" customHeight="1" x14ac:dyDescent="0.2">
      <c r="A7" s="63"/>
      <c r="B7" s="63"/>
      <c r="C7" s="66"/>
      <c r="D7" s="66"/>
      <c r="E7" s="66"/>
      <c r="F7" s="66"/>
      <c r="G7" s="66"/>
      <c r="H7" s="63"/>
    </row>
    <row r="8" spans="1:19" ht="17.25" customHeight="1" x14ac:dyDescent="0.2">
      <c r="A8" s="63"/>
      <c r="B8" s="67" t="s">
        <v>300</v>
      </c>
      <c r="C8" s="66"/>
      <c r="D8" s="66"/>
      <c r="E8" s="66"/>
      <c r="F8" s="66"/>
      <c r="G8" s="66"/>
      <c r="H8" s="63"/>
    </row>
    <row r="9" spans="1:19" ht="17.25" customHeight="1" x14ac:dyDescent="0.2">
      <c r="A9" s="63"/>
      <c r="B9" s="63"/>
      <c r="C9" s="223"/>
      <c r="D9" s="223"/>
      <c r="E9" s="223"/>
      <c r="F9" s="223"/>
      <c r="G9" s="223"/>
      <c r="H9" s="63"/>
    </row>
    <row r="10" spans="1:19" ht="11.25" customHeight="1" x14ac:dyDescent="0.25">
      <c r="A10" s="68"/>
      <c r="B10" s="68"/>
      <c r="C10" s="222" t="s">
        <v>301</v>
      </c>
      <c r="D10" s="222"/>
      <c r="E10" s="222"/>
      <c r="F10" s="222"/>
      <c r="G10" s="222"/>
      <c r="H10" s="68"/>
    </row>
    <row r="11" spans="1:19" ht="11.25" customHeight="1" x14ac:dyDescent="0.25">
      <c r="A11" s="68"/>
      <c r="B11" s="68"/>
      <c r="C11" s="66"/>
      <c r="D11" s="66"/>
      <c r="E11" s="66"/>
      <c r="F11" s="66"/>
      <c r="G11" s="66"/>
      <c r="H11" s="68"/>
    </row>
    <row r="12" spans="1:19" ht="18" x14ac:dyDescent="0.25">
      <c r="A12" s="68"/>
      <c r="B12" s="224" t="s">
        <v>302</v>
      </c>
      <c r="C12" s="224"/>
      <c r="D12" s="224"/>
      <c r="E12" s="224"/>
      <c r="F12" s="224"/>
      <c r="G12" s="224"/>
      <c r="H12" s="68"/>
    </row>
    <row r="13" spans="1:19" ht="11.25" customHeight="1" x14ac:dyDescent="0.25">
      <c r="A13" s="68"/>
      <c r="B13" s="68"/>
      <c r="C13" s="66"/>
      <c r="D13" s="66"/>
      <c r="E13" s="66"/>
      <c r="F13" s="66"/>
      <c r="G13" s="66"/>
      <c r="H13" s="68"/>
    </row>
    <row r="14" spans="1:19" ht="11.25" customHeight="1" x14ac:dyDescent="0.25">
      <c r="A14" s="68"/>
      <c r="B14" s="68"/>
      <c r="C14" s="66"/>
      <c r="D14" s="66"/>
      <c r="E14" s="66"/>
      <c r="F14" s="66"/>
      <c r="G14" s="66"/>
      <c r="H14" s="68"/>
    </row>
    <row r="15" spans="1:19" ht="11.25" customHeight="1" x14ac:dyDescent="0.25">
      <c r="A15" s="68"/>
      <c r="B15" s="68"/>
      <c r="C15" s="66"/>
      <c r="D15" s="66"/>
      <c r="E15" s="66"/>
      <c r="F15" s="66"/>
      <c r="G15" s="66"/>
      <c r="H15" s="68"/>
    </row>
    <row r="16" spans="1:19" ht="22.5" x14ac:dyDescent="0.2">
      <c r="A16" s="69"/>
      <c r="B16" s="260" t="s">
        <v>1</v>
      </c>
      <c r="C16" s="260"/>
      <c r="D16" s="260"/>
      <c r="E16" s="260"/>
      <c r="F16" s="260"/>
      <c r="G16" s="260"/>
      <c r="H16" s="69"/>
      <c r="N16" s="70" t="s">
        <v>1</v>
      </c>
      <c r="O16" s="70" t="s">
        <v>0</v>
      </c>
      <c r="P16" s="70" t="s">
        <v>0</v>
      </c>
      <c r="Q16" s="70" t="s">
        <v>0</v>
      </c>
      <c r="R16" s="70" t="s">
        <v>0</v>
      </c>
      <c r="S16" s="70" t="s">
        <v>0</v>
      </c>
    </row>
    <row r="17" spans="1:54" ht="13.5" customHeight="1" x14ac:dyDescent="0.2">
      <c r="A17" s="71"/>
      <c r="B17" s="216" t="s">
        <v>2</v>
      </c>
      <c r="C17" s="216"/>
      <c r="D17" s="216"/>
      <c r="E17" s="216"/>
      <c r="F17" s="216"/>
      <c r="G17" s="216"/>
      <c r="H17" s="71"/>
    </row>
    <row r="18" spans="1:54" ht="9.75" customHeight="1" x14ac:dyDescent="0.2">
      <c r="A18" s="63"/>
      <c r="B18" s="63"/>
      <c r="C18" s="63"/>
      <c r="D18" s="75"/>
      <c r="E18" s="75"/>
      <c r="F18" s="75"/>
      <c r="G18" s="76"/>
      <c r="H18" s="76"/>
    </row>
    <row r="19" spans="1:54" x14ac:dyDescent="0.2">
      <c r="A19" s="77"/>
      <c r="B19" s="217" t="s">
        <v>452</v>
      </c>
      <c r="C19" s="217"/>
      <c r="D19" s="217"/>
      <c r="E19" s="217"/>
      <c r="F19" s="217"/>
      <c r="G19" s="217"/>
      <c r="H19" s="217"/>
      <c r="T19" s="69" t="s">
        <v>303</v>
      </c>
      <c r="U19" s="69" t="s">
        <v>0</v>
      </c>
      <c r="V19" s="69" t="s">
        <v>0</v>
      </c>
      <c r="W19" s="69" t="s">
        <v>0</v>
      </c>
      <c r="X19" s="69" t="s">
        <v>0</v>
      </c>
      <c r="Y19" s="69" t="s">
        <v>0</v>
      </c>
      <c r="Z19" s="69" t="s">
        <v>0</v>
      </c>
    </row>
    <row r="20" spans="1:54" ht="9.75" customHeight="1" x14ac:dyDescent="0.2">
      <c r="A20" s="63"/>
      <c r="B20" s="63"/>
      <c r="C20" s="63"/>
      <c r="D20" s="66"/>
      <c r="E20" s="66"/>
      <c r="F20" s="66"/>
      <c r="G20" s="66"/>
      <c r="H20" s="66"/>
    </row>
    <row r="21" spans="1:54" ht="16.5" customHeight="1" x14ac:dyDescent="0.2">
      <c r="A21" s="214" t="s">
        <v>17</v>
      </c>
      <c r="B21" s="214" t="s">
        <v>18</v>
      </c>
      <c r="C21" s="214" t="s">
        <v>304</v>
      </c>
      <c r="D21" s="219" t="s">
        <v>305</v>
      </c>
      <c r="E21" s="220"/>
      <c r="F21" s="220"/>
      <c r="G21" s="220"/>
      <c r="H21" s="221"/>
      <c r="I21" s="78"/>
    </row>
    <row r="22" spans="1:54" ht="58.5" customHeight="1" x14ac:dyDescent="0.2">
      <c r="A22" s="218"/>
      <c r="B22" s="218"/>
      <c r="C22" s="218"/>
      <c r="D22" s="214" t="s">
        <v>306</v>
      </c>
      <c r="E22" s="214" t="s">
        <v>307</v>
      </c>
      <c r="F22" s="214" t="s">
        <v>308</v>
      </c>
      <c r="G22" s="214" t="s">
        <v>309</v>
      </c>
      <c r="H22" s="214" t="s">
        <v>26</v>
      </c>
      <c r="I22" s="78"/>
    </row>
    <row r="23" spans="1:54" ht="3.75" customHeight="1" x14ac:dyDescent="0.2">
      <c r="A23" s="215"/>
      <c r="B23" s="215"/>
      <c r="C23" s="215"/>
      <c r="D23" s="215"/>
      <c r="E23" s="215"/>
      <c r="F23" s="215"/>
      <c r="G23" s="215"/>
      <c r="H23" s="215"/>
      <c r="I23" s="78"/>
    </row>
    <row r="24" spans="1:54" x14ac:dyDescent="0.2">
      <c r="A24" s="79">
        <v>1</v>
      </c>
      <c r="B24" s="79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8"/>
    </row>
    <row r="25" spans="1:54" s="86" customFormat="1" ht="14.25" x14ac:dyDescent="0.2">
      <c r="A25" s="209" t="s">
        <v>310</v>
      </c>
      <c r="B25" s="210"/>
      <c r="C25" s="210"/>
      <c r="D25" s="210"/>
      <c r="E25" s="210"/>
      <c r="F25" s="210"/>
      <c r="G25" s="210"/>
      <c r="H25" s="211"/>
      <c r="I25" s="80"/>
      <c r="J25" s="80"/>
      <c r="K25" s="80"/>
      <c r="L25" s="80"/>
      <c r="M25" s="80"/>
      <c r="N25" s="81"/>
      <c r="O25" s="81"/>
      <c r="P25" s="81"/>
      <c r="Q25" s="81"/>
      <c r="R25" s="81"/>
      <c r="S25" s="81"/>
      <c r="T25" s="82"/>
      <c r="U25" s="82"/>
      <c r="V25" s="82"/>
      <c r="W25" s="82"/>
      <c r="X25" s="82"/>
      <c r="Y25" s="82"/>
      <c r="Z25" s="82"/>
      <c r="AA25" s="83" t="s">
        <v>310</v>
      </c>
      <c r="AB25" s="84"/>
      <c r="AC25" s="84"/>
      <c r="AD25" s="84"/>
      <c r="AE25" s="85"/>
      <c r="AF25" s="85"/>
      <c r="AG25" s="84"/>
      <c r="AH25" s="84"/>
      <c r="AI25" s="84"/>
      <c r="AJ25" s="84"/>
      <c r="AK25" s="84"/>
      <c r="AL25" s="84"/>
      <c r="AM25" s="84"/>
      <c r="AN25" s="84"/>
      <c r="AO25" s="85"/>
      <c r="AP25" s="85"/>
      <c r="AQ25" s="85"/>
      <c r="AR25" s="85"/>
      <c r="AS25" s="84"/>
      <c r="AT25" s="84"/>
      <c r="AU25" s="84"/>
      <c r="AV25" s="84"/>
      <c r="AW25" s="85"/>
      <c r="AX25" s="85"/>
      <c r="AY25" s="84"/>
      <c r="AZ25" s="84"/>
      <c r="BA25" s="84"/>
      <c r="BB25" s="84"/>
    </row>
    <row r="26" spans="1:54" s="86" customFormat="1" ht="33.75" x14ac:dyDescent="0.2">
      <c r="A26" s="87" t="s">
        <v>35</v>
      </c>
      <c r="B26" s="88" t="s">
        <v>311</v>
      </c>
      <c r="C26" s="88" t="s">
        <v>312</v>
      </c>
      <c r="D26" s="89"/>
      <c r="E26" s="89"/>
      <c r="F26" s="89"/>
      <c r="G26" s="89">
        <v>10</v>
      </c>
      <c r="H26" s="89">
        <v>10</v>
      </c>
      <c r="I26" s="80"/>
      <c r="J26" s="80"/>
      <c r="K26" s="80"/>
      <c r="L26" s="80"/>
      <c r="M26" s="80"/>
      <c r="N26" s="81"/>
      <c r="O26" s="81"/>
      <c r="P26" s="81"/>
      <c r="Q26" s="81"/>
      <c r="R26" s="81"/>
      <c r="S26" s="81"/>
      <c r="T26" s="82"/>
      <c r="U26" s="82"/>
      <c r="V26" s="82"/>
      <c r="W26" s="82"/>
      <c r="X26" s="82"/>
      <c r="Y26" s="82"/>
      <c r="Z26" s="82"/>
      <c r="AA26" s="83"/>
      <c r="AB26" s="84"/>
      <c r="AC26" s="84"/>
      <c r="AD26" s="84"/>
      <c r="AE26" s="85"/>
      <c r="AF26" s="85"/>
      <c r="AG26" s="84"/>
      <c r="AH26" s="84"/>
      <c r="AI26" s="84"/>
      <c r="AJ26" s="84"/>
      <c r="AK26" s="84"/>
      <c r="AL26" s="84"/>
      <c r="AM26" s="84"/>
      <c r="AN26" s="84"/>
      <c r="AO26" s="85"/>
      <c r="AP26" s="85"/>
      <c r="AQ26" s="85"/>
      <c r="AR26" s="85"/>
      <c r="AS26" s="84"/>
      <c r="AT26" s="84"/>
      <c r="AU26" s="84"/>
      <c r="AV26" s="84"/>
      <c r="AW26" s="85"/>
      <c r="AX26" s="85"/>
      <c r="AY26" s="84"/>
      <c r="AZ26" s="84"/>
      <c r="BA26" s="84"/>
      <c r="BB26" s="84"/>
    </row>
    <row r="27" spans="1:54" s="86" customFormat="1" ht="14.25" x14ac:dyDescent="0.2">
      <c r="A27" s="87" t="s">
        <v>39</v>
      </c>
      <c r="B27" s="88" t="s">
        <v>313</v>
      </c>
      <c r="C27" s="88" t="s">
        <v>314</v>
      </c>
      <c r="D27" s="89"/>
      <c r="E27" s="89"/>
      <c r="F27" s="89"/>
      <c r="G27" s="89">
        <v>150</v>
      </c>
      <c r="H27" s="89">
        <v>150</v>
      </c>
      <c r="I27" s="80"/>
      <c r="J27" s="80"/>
      <c r="K27" s="80"/>
      <c r="L27" s="80"/>
      <c r="M27" s="80"/>
      <c r="N27" s="81"/>
      <c r="O27" s="81"/>
      <c r="P27" s="81"/>
      <c r="Q27" s="81"/>
      <c r="R27" s="81"/>
      <c r="S27" s="81"/>
      <c r="T27" s="82"/>
      <c r="U27" s="82"/>
      <c r="V27" s="82"/>
      <c r="W27" s="82"/>
      <c r="X27" s="82"/>
      <c r="Y27" s="82"/>
      <c r="Z27" s="82"/>
      <c r="AA27" s="83"/>
      <c r="AB27" s="84"/>
      <c r="AC27" s="84"/>
      <c r="AD27" s="84"/>
      <c r="AE27" s="85"/>
      <c r="AF27" s="85"/>
      <c r="AG27" s="84"/>
      <c r="AH27" s="84"/>
      <c r="AI27" s="84"/>
      <c r="AJ27" s="84"/>
      <c r="AK27" s="84"/>
      <c r="AL27" s="84"/>
      <c r="AM27" s="84"/>
      <c r="AN27" s="84"/>
      <c r="AO27" s="85"/>
      <c r="AP27" s="85"/>
      <c r="AQ27" s="85"/>
      <c r="AR27" s="85"/>
      <c r="AS27" s="84"/>
      <c r="AT27" s="84"/>
      <c r="AU27" s="84"/>
      <c r="AV27" s="84"/>
      <c r="AW27" s="85"/>
      <c r="AX27" s="85"/>
      <c r="AY27" s="84"/>
      <c r="AZ27" s="84"/>
      <c r="BA27" s="84"/>
      <c r="BB27" s="84"/>
    </row>
    <row r="28" spans="1:54" s="86" customFormat="1" ht="14.25" x14ac:dyDescent="0.2">
      <c r="A28" s="90"/>
      <c r="B28" s="212" t="s">
        <v>315</v>
      </c>
      <c r="C28" s="213"/>
      <c r="D28" s="91"/>
      <c r="E28" s="91"/>
      <c r="F28" s="92"/>
      <c r="G28" s="92">
        <v>160</v>
      </c>
      <c r="H28" s="92">
        <v>160</v>
      </c>
      <c r="I28" s="80"/>
      <c r="J28" s="80"/>
      <c r="K28" s="80"/>
      <c r="L28" s="80"/>
      <c r="M28" s="80"/>
      <c r="N28" s="81"/>
      <c r="O28" s="81"/>
      <c r="P28" s="81"/>
      <c r="Q28" s="81"/>
      <c r="R28" s="81"/>
      <c r="S28" s="81"/>
      <c r="T28" s="82"/>
      <c r="U28" s="82"/>
      <c r="V28" s="82"/>
      <c r="W28" s="82"/>
      <c r="X28" s="82"/>
      <c r="Y28" s="82"/>
      <c r="Z28" s="82"/>
      <c r="AA28" s="83"/>
      <c r="AB28" s="93" t="s">
        <v>315</v>
      </c>
      <c r="AC28" s="84"/>
      <c r="AD28" s="84"/>
      <c r="AE28" s="85"/>
      <c r="AF28" s="85"/>
      <c r="AG28" s="84"/>
      <c r="AH28" s="84"/>
      <c r="AI28" s="84"/>
      <c r="AJ28" s="84"/>
      <c r="AK28" s="84"/>
      <c r="AL28" s="84"/>
      <c r="AM28" s="84"/>
      <c r="AN28" s="84"/>
      <c r="AO28" s="85"/>
      <c r="AP28" s="85"/>
      <c r="AQ28" s="85"/>
      <c r="AR28" s="85"/>
      <c r="AS28" s="84"/>
      <c r="AT28" s="84"/>
      <c r="AU28" s="84"/>
      <c r="AV28" s="84"/>
      <c r="AW28" s="85"/>
      <c r="AX28" s="85"/>
      <c r="AY28" s="84"/>
      <c r="AZ28" s="84"/>
      <c r="BA28" s="84"/>
      <c r="BB28" s="84"/>
    </row>
    <row r="29" spans="1:54" s="86" customFormat="1" ht="14.25" x14ac:dyDescent="0.2">
      <c r="A29" s="209" t="s">
        <v>316</v>
      </c>
      <c r="B29" s="210"/>
      <c r="C29" s="210"/>
      <c r="D29" s="210"/>
      <c r="E29" s="210"/>
      <c r="F29" s="210"/>
      <c r="G29" s="210"/>
      <c r="H29" s="211"/>
      <c r="I29" s="80"/>
      <c r="J29" s="80"/>
      <c r="K29" s="80"/>
      <c r="L29" s="80"/>
      <c r="M29" s="80"/>
      <c r="N29" s="81"/>
      <c r="O29" s="81"/>
      <c r="P29" s="81"/>
      <c r="Q29" s="81"/>
      <c r="R29" s="81"/>
      <c r="S29" s="81"/>
      <c r="T29" s="82"/>
      <c r="U29" s="82"/>
      <c r="V29" s="82"/>
      <c r="W29" s="82"/>
      <c r="X29" s="82"/>
      <c r="Y29" s="82"/>
      <c r="Z29" s="82"/>
      <c r="AA29" s="83" t="s">
        <v>316</v>
      </c>
      <c r="AB29" s="93"/>
      <c r="AC29" s="84"/>
      <c r="AD29" s="84"/>
      <c r="AE29" s="85"/>
      <c r="AF29" s="85"/>
      <c r="AG29" s="84"/>
      <c r="AH29" s="84"/>
      <c r="AI29" s="84"/>
      <c r="AJ29" s="84"/>
      <c r="AK29" s="84"/>
      <c r="AL29" s="84"/>
      <c r="AM29" s="84"/>
      <c r="AN29" s="84"/>
      <c r="AO29" s="85"/>
      <c r="AP29" s="85"/>
      <c r="AQ29" s="85"/>
      <c r="AR29" s="85"/>
      <c r="AS29" s="84"/>
      <c r="AT29" s="84"/>
      <c r="AU29" s="84"/>
      <c r="AV29" s="84"/>
      <c r="AW29" s="85"/>
      <c r="AX29" s="85"/>
      <c r="AY29" s="84"/>
      <c r="AZ29" s="84"/>
      <c r="BA29" s="84"/>
      <c r="BB29" s="84"/>
    </row>
    <row r="30" spans="1:54" s="86" customFormat="1" ht="14.25" x14ac:dyDescent="0.2">
      <c r="A30" s="87" t="s">
        <v>43</v>
      </c>
      <c r="B30" s="88" t="s">
        <v>317</v>
      </c>
      <c r="C30" s="88" t="s">
        <v>318</v>
      </c>
      <c r="D30" s="89"/>
      <c r="E30" s="89">
        <v>2789.35</v>
      </c>
      <c r="F30" s="89"/>
      <c r="G30" s="89"/>
      <c r="H30" s="89">
        <v>2789.35</v>
      </c>
      <c r="I30" s="80"/>
      <c r="J30" s="80"/>
      <c r="K30" s="80"/>
      <c r="L30" s="80"/>
      <c r="M30" s="80"/>
      <c r="N30" s="81"/>
      <c r="O30" s="81"/>
      <c r="P30" s="81"/>
      <c r="Q30" s="81"/>
      <c r="R30" s="81"/>
      <c r="S30" s="81"/>
      <c r="T30" s="82"/>
      <c r="U30" s="82"/>
      <c r="V30" s="82"/>
      <c r="W30" s="82"/>
      <c r="X30" s="82"/>
      <c r="Y30" s="82"/>
      <c r="Z30" s="82"/>
      <c r="AA30" s="83"/>
      <c r="AB30" s="93"/>
      <c r="AC30" s="84"/>
      <c r="AD30" s="84"/>
      <c r="AE30" s="85"/>
      <c r="AF30" s="85"/>
      <c r="AG30" s="84"/>
      <c r="AH30" s="84"/>
      <c r="AI30" s="84"/>
      <c r="AJ30" s="84"/>
      <c r="AK30" s="84"/>
      <c r="AL30" s="84"/>
      <c r="AM30" s="84"/>
      <c r="AN30" s="84"/>
      <c r="AO30" s="85"/>
      <c r="AP30" s="85"/>
      <c r="AQ30" s="85"/>
      <c r="AR30" s="85"/>
      <c r="AS30" s="84"/>
      <c r="AT30" s="84"/>
      <c r="AU30" s="84"/>
      <c r="AV30" s="84"/>
      <c r="AW30" s="85"/>
      <c r="AX30" s="85"/>
      <c r="AY30" s="84"/>
      <c r="AZ30" s="84"/>
      <c r="BA30" s="84"/>
      <c r="BB30" s="84"/>
    </row>
    <row r="31" spans="1:54" s="86" customFormat="1" ht="14.25" x14ac:dyDescent="0.2">
      <c r="A31" s="87" t="s">
        <v>46</v>
      </c>
      <c r="B31" s="88" t="s">
        <v>319</v>
      </c>
      <c r="C31" s="88" t="s">
        <v>320</v>
      </c>
      <c r="D31" s="89">
        <v>293.26</v>
      </c>
      <c r="E31" s="89"/>
      <c r="F31" s="89"/>
      <c r="G31" s="89"/>
      <c r="H31" s="89">
        <v>293.26</v>
      </c>
      <c r="I31" s="80"/>
      <c r="J31" s="80"/>
      <c r="K31" s="80"/>
      <c r="L31" s="80"/>
      <c r="M31" s="80"/>
      <c r="N31" s="81"/>
      <c r="O31" s="81"/>
      <c r="P31" s="81"/>
      <c r="Q31" s="81"/>
      <c r="R31" s="81"/>
      <c r="S31" s="81"/>
      <c r="T31" s="82"/>
      <c r="U31" s="82"/>
      <c r="V31" s="82"/>
      <c r="W31" s="82"/>
      <c r="X31" s="82"/>
      <c r="Y31" s="82"/>
      <c r="Z31" s="82"/>
      <c r="AA31" s="83"/>
      <c r="AB31" s="93"/>
      <c r="AC31" s="84"/>
      <c r="AD31" s="84"/>
      <c r="AE31" s="85"/>
      <c r="AF31" s="85"/>
      <c r="AG31" s="84"/>
      <c r="AH31" s="84"/>
      <c r="AI31" s="84"/>
      <c r="AJ31" s="84"/>
      <c r="AK31" s="84"/>
      <c r="AL31" s="84"/>
      <c r="AM31" s="84"/>
      <c r="AN31" s="84"/>
      <c r="AO31" s="85"/>
      <c r="AP31" s="85"/>
      <c r="AQ31" s="85"/>
      <c r="AR31" s="85"/>
      <c r="AS31" s="84"/>
      <c r="AT31" s="84"/>
      <c r="AU31" s="84"/>
      <c r="AV31" s="84"/>
      <c r="AW31" s="85"/>
      <c r="AX31" s="85"/>
      <c r="AY31" s="84"/>
      <c r="AZ31" s="84"/>
      <c r="BA31" s="84"/>
      <c r="BB31" s="84"/>
    </row>
    <row r="32" spans="1:54" s="86" customFormat="1" ht="14.25" x14ac:dyDescent="0.2">
      <c r="A32" s="87" t="s">
        <v>51</v>
      </c>
      <c r="B32" s="88" t="s">
        <v>321</v>
      </c>
      <c r="C32" s="88" t="s">
        <v>322</v>
      </c>
      <c r="D32" s="89">
        <v>256.39</v>
      </c>
      <c r="E32" s="89">
        <v>13953.89</v>
      </c>
      <c r="F32" s="89">
        <v>173503.57</v>
      </c>
      <c r="G32" s="89"/>
      <c r="H32" s="89">
        <v>187713.85</v>
      </c>
      <c r="I32" s="80"/>
      <c r="J32" s="80"/>
      <c r="K32" s="80"/>
      <c r="L32" s="80"/>
      <c r="M32" s="80"/>
      <c r="N32" s="81"/>
      <c r="O32" s="81"/>
      <c r="P32" s="81"/>
      <c r="Q32" s="81"/>
      <c r="R32" s="81"/>
      <c r="S32" s="81"/>
      <c r="T32" s="82"/>
      <c r="U32" s="82"/>
      <c r="V32" s="82"/>
      <c r="W32" s="82"/>
      <c r="X32" s="82"/>
      <c r="Y32" s="82"/>
      <c r="Z32" s="82"/>
      <c r="AA32" s="83"/>
      <c r="AB32" s="93"/>
      <c r="AC32" s="84"/>
      <c r="AD32" s="84"/>
      <c r="AE32" s="85"/>
      <c r="AF32" s="85"/>
      <c r="AG32" s="84"/>
      <c r="AH32" s="84"/>
      <c r="AI32" s="84"/>
      <c r="AJ32" s="84"/>
      <c r="AK32" s="84"/>
      <c r="AL32" s="84"/>
      <c r="AM32" s="84"/>
      <c r="AN32" s="84"/>
      <c r="AO32" s="85"/>
      <c r="AP32" s="85"/>
      <c r="AQ32" s="85"/>
      <c r="AR32" s="85"/>
      <c r="AS32" s="84"/>
      <c r="AT32" s="84"/>
      <c r="AU32" s="84"/>
      <c r="AV32" s="84"/>
      <c r="AW32" s="85"/>
      <c r="AX32" s="85"/>
      <c r="AY32" s="84"/>
      <c r="AZ32" s="84"/>
      <c r="BA32" s="84"/>
      <c r="BB32" s="84"/>
    </row>
    <row r="33" spans="1:54" s="86" customFormat="1" ht="14.25" x14ac:dyDescent="0.2">
      <c r="A33" s="90"/>
      <c r="B33" s="212" t="s">
        <v>323</v>
      </c>
      <c r="C33" s="213"/>
      <c r="D33" s="91">
        <v>549.65</v>
      </c>
      <c r="E33" s="91">
        <v>16743.240000000002</v>
      </c>
      <c r="F33" s="92">
        <v>173503.57</v>
      </c>
      <c r="G33" s="92"/>
      <c r="H33" s="92">
        <v>190796.46</v>
      </c>
      <c r="I33" s="80"/>
      <c r="J33" s="80"/>
      <c r="K33" s="80"/>
      <c r="L33" s="80"/>
      <c r="M33" s="80"/>
      <c r="N33" s="81"/>
      <c r="O33" s="81"/>
      <c r="P33" s="81"/>
      <c r="Q33" s="81"/>
      <c r="R33" s="81"/>
      <c r="S33" s="81"/>
      <c r="T33" s="82"/>
      <c r="U33" s="82"/>
      <c r="V33" s="82"/>
      <c r="W33" s="82"/>
      <c r="X33" s="82"/>
      <c r="Y33" s="82"/>
      <c r="Z33" s="82"/>
      <c r="AA33" s="83"/>
      <c r="AB33" s="93" t="s">
        <v>323</v>
      </c>
      <c r="AC33" s="84"/>
      <c r="AD33" s="84"/>
      <c r="AE33" s="85"/>
      <c r="AF33" s="85"/>
      <c r="AG33" s="84"/>
      <c r="AH33" s="84"/>
      <c r="AI33" s="84"/>
      <c r="AJ33" s="84"/>
      <c r="AK33" s="84"/>
      <c r="AL33" s="84"/>
      <c r="AM33" s="84"/>
      <c r="AN33" s="84"/>
      <c r="AO33" s="85"/>
      <c r="AP33" s="85"/>
      <c r="AQ33" s="85"/>
      <c r="AR33" s="85"/>
      <c r="AS33" s="84"/>
      <c r="AT33" s="84"/>
      <c r="AU33" s="84"/>
      <c r="AV33" s="84"/>
      <c r="AW33" s="85"/>
      <c r="AX33" s="85"/>
      <c r="AY33" s="84"/>
      <c r="AZ33" s="84"/>
      <c r="BA33" s="84"/>
      <c r="BB33" s="84"/>
    </row>
    <row r="34" spans="1:54" s="86" customFormat="1" ht="14.25" x14ac:dyDescent="0.2">
      <c r="A34" s="209" t="s">
        <v>324</v>
      </c>
      <c r="B34" s="210"/>
      <c r="C34" s="210"/>
      <c r="D34" s="210"/>
      <c r="E34" s="210"/>
      <c r="F34" s="210"/>
      <c r="G34" s="210"/>
      <c r="H34" s="211"/>
      <c r="I34" s="80"/>
      <c r="J34" s="80"/>
      <c r="K34" s="80"/>
      <c r="L34" s="80"/>
      <c r="M34" s="80"/>
      <c r="N34" s="81"/>
      <c r="O34" s="81"/>
      <c r="P34" s="81"/>
      <c r="Q34" s="81"/>
      <c r="R34" s="81"/>
      <c r="S34" s="81"/>
      <c r="T34" s="82"/>
      <c r="U34" s="82"/>
      <c r="V34" s="82"/>
      <c r="W34" s="82"/>
      <c r="X34" s="82"/>
      <c r="Y34" s="82"/>
      <c r="Z34" s="82"/>
      <c r="AA34" s="83" t="s">
        <v>324</v>
      </c>
      <c r="AB34" s="93"/>
      <c r="AC34" s="84"/>
      <c r="AD34" s="84"/>
      <c r="AE34" s="85"/>
      <c r="AF34" s="85"/>
      <c r="AG34" s="84"/>
      <c r="AH34" s="84"/>
      <c r="AI34" s="84"/>
      <c r="AJ34" s="84"/>
      <c r="AK34" s="84"/>
      <c r="AL34" s="84"/>
      <c r="AM34" s="84"/>
      <c r="AN34" s="84"/>
      <c r="AO34" s="85"/>
      <c r="AP34" s="85"/>
      <c r="AQ34" s="85"/>
      <c r="AR34" s="85"/>
      <c r="AS34" s="84"/>
      <c r="AT34" s="84"/>
      <c r="AU34" s="84"/>
      <c r="AV34" s="84"/>
      <c r="AW34" s="85"/>
      <c r="AX34" s="85"/>
      <c r="AY34" s="84"/>
      <c r="AZ34" s="84"/>
      <c r="BA34" s="84"/>
      <c r="BB34" s="84"/>
    </row>
    <row r="35" spans="1:54" s="86" customFormat="1" ht="14.25" x14ac:dyDescent="0.2">
      <c r="A35" s="90"/>
      <c r="B35" s="207" t="s">
        <v>325</v>
      </c>
      <c r="C35" s="208"/>
      <c r="D35" s="91">
        <v>549.65</v>
      </c>
      <c r="E35" s="91">
        <v>16743.240000000002</v>
      </c>
      <c r="F35" s="92">
        <v>173503.57</v>
      </c>
      <c r="G35" s="92">
        <v>160</v>
      </c>
      <c r="H35" s="92">
        <v>190956.46</v>
      </c>
      <c r="I35" s="80"/>
      <c r="J35" s="80"/>
      <c r="K35" s="80"/>
      <c r="L35" s="80"/>
      <c r="M35" s="80"/>
      <c r="N35" s="81"/>
      <c r="O35" s="81"/>
      <c r="P35" s="81"/>
      <c r="Q35" s="81"/>
      <c r="R35" s="81"/>
      <c r="S35" s="81"/>
      <c r="T35" s="82"/>
      <c r="U35" s="82"/>
      <c r="V35" s="82"/>
      <c r="W35" s="82"/>
      <c r="X35" s="82"/>
      <c r="Y35" s="82"/>
      <c r="Z35" s="82"/>
      <c r="AA35" s="83"/>
      <c r="AB35" s="93"/>
      <c r="AC35" s="94" t="s">
        <v>325</v>
      </c>
      <c r="AD35" s="84"/>
      <c r="AE35" s="85"/>
      <c r="AF35" s="85"/>
      <c r="AG35" s="84"/>
      <c r="AH35" s="84"/>
      <c r="AI35" s="84"/>
      <c r="AJ35" s="84"/>
      <c r="AK35" s="84"/>
      <c r="AL35" s="84"/>
      <c r="AM35" s="84"/>
      <c r="AN35" s="84"/>
      <c r="AO35" s="85"/>
      <c r="AP35" s="85"/>
      <c r="AQ35" s="85"/>
      <c r="AR35" s="85"/>
      <c r="AS35" s="84"/>
      <c r="AT35" s="84"/>
      <c r="AU35" s="84"/>
      <c r="AV35" s="84"/>
      <c r="AW35" s="85"/>
      <c r="AX35" s="85"/>
      <c r="AY35" s="84"/>
      <c r="AZ35" s="84"/>
      <c r="BA35" s="84"/>
      <c r="BB35" s="84"/>
    </row>
    <row r="36" spans="1:54" s="86" customFormat="1" ht="14.25" x14ac:dyDescent="0.2">
      <c r="A36" s="209" t="s">
        <v>326</v>
      </c>
      <c r="B36" s="210"/>
      <c r="C36" s="210"/>
      <c r="D36" s="210"/>
      <c r="E36" s="210"/>
      <c r="F36" s="210"/>
      <c r="G36" s="210"/>
      <c r="H36" s="211"/>
      <c r="I36" s="80"/>
      <c r="J36" s="80"/>
      <c r="K36" s="80"/>
      <c r="L36" s="80"/>
      <c r="M36" s="80"/>
      <c r="N36" s="81"/>
      <c r="O36" s="81"/>
      <c r="P36" s="81"/>
      <c r="Q36" s="81"/>
      <c r="R36" s="81"/>
      <c r="S36" s="81"/>
      <c r="T36" s="82"/>
      <c r="U36" s="82"/>
      <c r="V36" s="82"/>
      <c r="W36" s="82"/>
      <c r="X36" s="82"/>
      <c r="Y36" s="82"/>
      <c r="Z36" s="82"/>
      <c r="AA36" s="83" t="s">
        <v>326</v>
      </c>
      <c r="AB36" s="93"/>
      <c r="AC36" s="94"/>
      <c r="AD36" s="84"/>
      <c r="AE36" s="85"/>
      <c r="AF36" s="85"/>
      <c r="AG36" s="84"/>
      <c r="AH36" s="84"/>
      <c r="AI36" s="84"/>
      <c r="AJ36" s="84"/>
      <c r="AK36" s="84"/>
      <c r="AL36" s="84"/>
      <c r="AM36" s="84"/>
      <c r="AN36" s="84"/>
      <c r="AO36" s="85"/>
      <c r="AP36" s="85"/>
      <c r="AQ36" s="85"/>
      <c r="AR36" s="85"/>
      <c r="AS36" s="84"/>
      <c r="AT36" s="84"/>
      <c r="AU36" s="84"/>
      <c r="AV36" s="84"/>
      <c r="AW36" s="85"/>
      <c r="AX36" s="85"/>
      <c r="AY36" s="84"/>
      <c r="AZ36" s="84"/>
      <c r="BA36" s="84"/>
      <c r="BB36" s="84"/>
    </row>
    <row r="37" spans="1:54" s="86" customFormat="1" ht="45" x14ac:dyDescent="0.2">
      <c r="A37" s="87" t="s">
        <v>84</v>
      </c>
      <c r="B37" s="88" t="s">
        <v>327</v>
      </c>
      <c r="C37" s="88" t="s">
        <v>328</v>
      </c>
      <c r="D37" s="89">
        <v>21.44</v>
      </c>
      <c r="E37" s="89">
        <v>652.99</v>
      </c>
      <c r="F37" s="89"/>
      <c r="G37" s="89"/>
      <c r="H37" s="89">
        <v>674.43</v>
      </c>
      <c r="I37" s="80"/>
      <c r="J37" s="80"/>
      <c r="K37" s="80"/>
      <c r="L37" s="80"/>
      <c r="M37" s="80"/>
      <c r="N37" s="81"/>
      <c r="O37" s="81"/>
      <c r="P37" s="81"/>
      <c r="Q37" s="81"/>
      <c r="R37" s="81"/>
      <c r="S37" s="81"/>
      <c r="T37" s="82"/>
      <c r="U37" s="82"/>
      <c r="V37" s="82"/>
      <c r="W37" s="82"/>
      <c r="X37" s="82"/>
      <c r="Y37" s="82"/>
      <c r="Z37" s="82"/>
      <c r="AA37" s="83"/>
      <c r="AB37" s="93"/>
      <c r="AC37" s="94"/>
      <c r="AD37" s="84"/>
      <c r="AE37" s="85"/>
      <c r="AF37" s="85"/>
      <c r="AG37" s="84"/>
      <c r="AH37" s="84"/>
      <c r="AI37" s="84"/>
      <c r="AJ37" s="84"/>
      <c r="AK37" s="84"/>
      <c r="AL37" s="84"/>
      <c r="AM37" s="84"/>
      <c r="AN37" s="84"/>
      <c r="AO37" s="85"/>
      <c r="AP37" s="85"/>
      <c r="AQ37" s="85"/>
      <c r="AR37" s="85"/>
      <c r="AS37" s="84"/>
      <c r="AT37" s="84"/>
      <c r="AU37" s="84"/>
      <c r="AV37" s="84"/>
      <c r="AW37" s="85"/>
      <c r="AX37" s="85"/>
      <c r="AY37" s="84"/>
      <c r="AZ37" s="84"/>
      <c r="BA37" s="84"/>
      <c r="BB37" s="84"/>
    </row>
    <row r="38" spans="1:54" s="86" customFormat="1" ht="14.25" x14ac:dyDescent="0.2">
      <c r="A38" s="90"/>
      <c r="B38" s="212" t="s">
        <v>329</v>
      </c>
      <c r="C38" s="213"/>
      <c r="D38" s="91">
        <v>21.44</v>
      </c>
      <c r="E38" s="91">
        <v>652.99</v>
      </c>
      <c r="F38" s="92"/>
      <c r="G38" s="92"/>
      <c r="H38" s="92">
        <v>674.43</v>
      </c>
      <c r="I38" s="80"/>
      <c r="J38" s="80"/>
      <c r="K38" s="80"/>
      <c r="L38" s="80"/>
      <c r="M38" s="80"/>
      <c r="N38" s="81"/>
      <c r="O38" s="81"/>
      <c r="P38" s="81"/>
      <c r="Q38" s="81"/>
      <c r="R38" s="81"/>
      <c r="S38" s="81"/>
      <c r="T38" s="82"/>
      <c r="U38" s="82"/>
      <c r="V38" s="82"/>
      <c r="W38" s="82"/>
      <c r="X38" s="82"/>
      <c r="Y38" s="82"/>
      <c r="Z38" s="82"/>
      <c r="AA38" s="83"/>
      <c r="AB38" s="93" t="s">
        <v>329</v>
      </c>
      <c r="AC38" s="94"/>
      <c r="AD38" s="84"/>
      <c r="AE38" s="85"/>
      <c r="AF38" s="85"/>
      <c r="AG38" s="84"/>
      <c r="AH38" s="84"/>
      <c r="AI38" s="84"/>
      <c r="AJ38" s="84"/>
      <c r="AK38" s="84"/>
      <c r="AL38" s="84"/>
      <c r="AM38" s="84"/>
      <c r="AN38" s="84"/>
      <c r="AO38" s="85"/>
      <c r="AP38" s="85"/>
      <c r="AQ38" s="85"/>
      <c r="AR38" s="85"/>
      <c r="AS38" s="84"/>
      <c r="AT38" s="84"/>
      <c r="AU38" s="84"/>
      <c r="AV38" s="84"/>
      <c r="AW38" s="85"/>
      <c r="AX38" s="85"/>
      <c r="AY38" s="84"/>
      <c r="AZ38" s="84"/>
      <c r="BA38" s="84"/>
      <c r="BB38" s="84"/>
    </row>
    <row r="39" spans="1:54" s="86" customFormat="1" ht="14.25" x14ac:dyDescent="0.2">
      <c r="A39" s="90"/>
      <c r="B39" s="207" t="s">
        <v>330</v>
      </c>
      <c r="C39" s="208"/>
      <c r="D39" s="91">
        <v>571.09</v>
      </c>
      <c r="E39" s="91">
        <v>17396.23</v>
      </c>
      <c r="F39" s="92">
        <v>173503.57</v>
      </c>
      <c r="G39" s="92">
        <v>160</v>
      </c>
      <c r="H39" s="92">
        <v>191630.89</v>
      </c>
      <c r="I39" s="80"/>
      <c r="J39" s="80"/>
      <c r="K39" s="80"/>
      <c r="L39" s="80"/>
      <c r="M39" s="80"/>
      <c r="N39" s="81"/>
      <c r="O39" s="81"/>
      <c r="P39" s="81"/>
      <c r="Q39" s="81"/>
      <c r="R39" s="81"/>
      <c r="S39" s="81"/>
      <c r="T39" s="82"/>
      <c r="U39" s="82"/>
      <c r="V39" s="82"/>
      <c r="W39" s="82"/>
      <c r="X39" s="82"/>
      <c r="Y39" s="82"/>
      <c r="Z39" s="82"/>
      <c r="AA39" s="83"/>
      <c r="AB39" s="93"/>
      <c r="AC39" s="94" t="s">
        <v>330</v>
      </c>
      <c r="AD39" s="84"/>
      <c r="AE39" s="85"/>
      <c r="AF39" s="85"/>
      <c r="AG39" s="84"/>
      <c r="AH39" s="84"/>
      <c r="AI39" s="84"/>
      <c r="AJ39" s="84"/>
      <c r="AK39" s="84"/>
      <c r="AL39" s="84"/>
      <c r="AM39" s="84"/>
      <c r="AN39" s="84"/>
      <c r="AO39" s="85"/>
      <c r="AP39" s="85"/>
      <c r="AQ39" s="85"/>
      <c r="AR39" s="85"/>
      <c r="AS39" s="84"/>
      <c r="AT39" s="84"/>
      <c r="AU39" s="84"/>
      <c r="AV39" s="84"/>
      <c r="AW39" s="85"/>
      <c r="AX39" s="85"/>
      <c r="AY39" s="84"/>
      <c r="AZ39" s="84"/>
      <c r="BA39" s="84"/>
      <c r="BB39" s="84"/>
    </row>
    <row r="40" spans="1:54" s="86" customFormat="1" ht="14.25" x14ac:dyDescent="0.2">
      <c r="A40" s="209" t="s">
        <v>331</v>
      </c>
      <c r="B40" s="210"/>
      <c r="C40" s="210"/>
      <c r="D40" s="210"/>
      <c r="E40" s="210"/>
      <c r="F40" s="210"/>
      <c r="G40" s="210"/>
      <c r="H40" s="211"/>
      <c r="I40" s="80"/>
      <c r="J40" s="80"/>
      <c r="K40" s="80"/>
      <c r="L40" s="80"/>
      <c r="M40" s="80"/>
      <c r="N40" s="81"/>
      <c r="O40" s="81"/>
      <c r="P40" s="81"/>
      <c r="Q40" s="81"/>
      <c r="R40" s="81"/>
      <c r="S40" s="81"/>
      <c r="T40" s="82"/>
      <c r="U40" s="82"/>
      <c r="V40" s="82"/>
      <c r="W40" s="82"/>
      <c r="X40" s="82"/>
      <c r="Y40" s="82"/>
      <c r="Z40" s="82"/>
      <c r="AA40" s="83" t="s">
        <v>331</v>
      </c>
      <c r="AB40" s="93"/>
      <c r="AC40" s="94"/>
      <c r="AD40" s="84"/>
      <c r="AE40" s="85"/>
      <c r="AF40" s="85"/>
      <c r="AG40" s="84"/>
      <c r="AH40" s="84"/>
      <c r="AI40" s="84"/>
      <c r="AJ40" s="84"/>
      <c r="AK40" s="84"/>
      <c r="AL40" s="84"/>
      <c r="AM40" s="84"/>
      <c r="AN40" s="84"/>
      <c r="AO40" s="85"/>
      <c r="AP40" s="85"/>
      <c r="AQ40" s="85"/>
      <c r="AR40" s="85"/>
      <c r="AS40" s="84"/>
      <c r="AT40" s="84"/>
      <c r="AU40" s="84"/>
      <c r="AV40" s="84"/>
      <c r="AW40" s="85"/>
      <c r="AX40" s="85"/>
      <c r="AY40" s="84"/>
      <c r="AZ40" s="84"/>
      <c r="BA40" s="84"/>
      <c r="BB40" s="84"/>
    </row>
    <row r="41" spans="1:54" s="86" customFormat="1" ht="33.75" x14ac:dyDescent="0.2">
      <c r="A41" s="87" t="s">
        <v>87</v>
      </c>
      <c r="B41" s="88" t="s">
        <v>332</v>
      </c>
      <c r="C41" s="88" t="s">
        <v>333</v>
      </c>
      <c r="D41" s="89">
        <v>24.56</v>
      </c>
      <c r="E41" s="89">
        <v>748.04</v>
      </c>
      <c r="F41" s="89"/>
      <c r="G41" s="89"/>
      <c r="H41" s="89">
        <v>772.6</v>
      </c>
      <c r="I41" s="80"/>
      <c r="J41" s="80"/>
      <c r="K41" s="80"/>
      <c r="L41" s="80"/>
      <c r="M41" s="80"/>
      <c r="N41" s="81"/>
      <c r="O41" s="81"/>
      <c r="P41" s="81"/>
      <c r="Q41" s="81"/>
      <c r="R41" s="81"/>
      <c r="S41" s="81"/>
      <c r="T41" s="82"/>
      <c r="U41" s="82"/>
      <c r="V41" s="82"/>
      <c r="W41" s="82"/>
      <c r="X41" s="82"/>
      <c r="Y41" s="82"/>
      <c r="Z41" s="82"/>
      <c r="AA41" s="83"/>
      <c r="AB41" s="93"/>
      <c r="AC41" s="94"/>
      <c r="AD41" s="84"/>
      <c r="AE41" s="85"/>
      <c r="AF41" s="85"/>
      <c r="AG41" s="84"/>
      <c r="AH41" s="84"/>
      <c r="AI41" s="84"/>
      <c r="AJ41" s="84"/>
      <c r="AK41" s="84"/>
      <c r="AL41" s="84"/>
      <c r="AM41" s="84"/>
      <c r="AN41" s="84"/>
      <c r="AO41" s="85"/>
      <c r="AP41" s="85"/>
      <c r="AQ41" s="85"/>
      <c r="AR41" s="85"/>
      <c r="AS41" s="84"/>
      <c r="AT41" s="84"/>
      <c r="AU41" s="84"/>
      <c r="AV41" s="84"/>
      <c r="AW41" s="85"/>
      <c r="AX41" s="85"/>
      <c r="AY41" s="84"/>
      <c r="AZ41" s="84"/>
      <c r="BA41" s="84"/>
      <c r="BB41" s="84"/>
    </row>
    <row r="42" spans="1:54" s="86" customFormat="1" ht="22.5" x14ac:dyDescent="0.2">
      <c r="A42" s="87" t="s">
        <v>91</v>
      </c>
      <c r="B42" s="88" t="s">
        <v>334</v>
      </c>
      <c r="C42" s="88" t="s">
        <v>335</v>
      </c>
      <c r="D42" s="89">
        <v>2.2799999999999998</v>
      </c>
      <c r="E42" s="89">
        <v>69.58</v>
      </c>
      <c r="F42" s="89"/>
      <c r="G42" s="89"/>
      <c r="H42" s="89">
        <v>71.86</v>
      </c>
      <c r="I42" s="80"/>
      <c r="J42" s="80"/>
      <c r="K42" s="80"/>
      <c r="L42" s="80"/>
      <c r="M42" s="80"/>
      <c r="N42" s="81"/>
      <c r="O42" s="81"/>
      <c r="P42" s="81"/>
      <c r="Q42" s="81"/>
      <c r="R42" s="81"/>
      <c r="S42" s="81"/>
      <c r="T42" s="82"/>
      <c r="U42" s="82"/>
      <c r="V42" s="82"/>
      <c r="W42" s="82"/>
      <c r="X42" s="82"/>
      <c r="Y42" s="82"/>
      <c r="Z42" s="82"/>
      <c r="AA42" s="83"/>
      <c r="AB42" s="93"/>
      <c r="AC42" s="94"/>
      <c r="AD42" s="84"/>
      <c r="AE42" s="85"/>
      <c r="AF42" s="85"/>
      <c r="AG42" s="84"/>
      <c r="AH42" s="84"/>
      <c r="AI42" s="84"/>
      <c r="AJ42" s="84"/>
      <c r="AK42" s="84"/>
      <c r="AL42" s="84"/>
      <c r="AM42" s="84"/>
      <c r="AN42" s="84"/>
      <c r="AO42" s="85"/>
      <c r="AP42" s="85"/>
      <c r="AQ42" s="85"/>
      <c r="AR42" s="85"/>
      <c r="AS42" s="84"/>
      <c r="AT42" s="84"/>
      <c r="AU42" s="84"/>
      <c r="AV42" s="84"/>
      <c r="AW42" s="85"/>
      <c r="AX42" s="85"/>
      <c r="AY42" s="84"/>
      <c r="AZ42" s="84"/>
      <c r="BA42" s="84"/>
      <c r="BB42" s="84"/>
    </row>
    <row r="43" spans="1:54" s="86" customFormat="1" ht="14.25" x14ac:dyDescent="0.2">
      <c r="A43" s="87" t="s">
        <v>94</v>
      </c>
      <c r="B43" s="88" t="s">
        <v>336</v>
      </c>
      <c r="C43" s="88" t="s">
        <v>337</v>
      </c>
      <c r="D43" s="89"/>
      <c r="E43" s="89"/>
      <c r="F43" s="89"/>
      <c r="G43" s="89">
        <v>13496.66</v>
      </c>
      <c r="H43" s="89">
        <v>13496.66</v>
      </c>
      <c r="I43" s="80"/>
      <c r="J43" s="80"/>
      <c r="K43" s="80"/>
      <c r="L43" s="80"/>
      <c r="M43" s="80"/>
      <c r="N43" s="81"/>
      <c r="O43" s="81"/>
      <c r="P43" s="81"/>
      <c r="Q43" s="81"/>
      <c r="R43" s="81"/>
      <c r="S43" s="81"/>
      <c r="T43" s="82"/>
      <c r="U43" s="82"/>
      <c r="V43" s="82"/>
      <c r="W43" s="82"/>
      <c r="X43" s="82"/>
      <c r="Y43" s="82"/>
      <c r="Z43" s="82"/>
      <c r="AA43" s="83"/>
      <c r="AB43" s="93"/>
      <c r="AC43" s="94"/>
      <c r="AD43" s="84"/>
      <c r="AE43" s="85"/>
      <c r="AF43" s="85"/>
      <c r="AG43" s="84"/>
      <c r="AH43" s="84"/>
      <c r="AI43" s="84"/>
      <c r="AJ43" s="84"/>
      <c r="AK43" s="84"/>
      <c r="AL43" s="84"/>
      <c r="AM43" s="84"/>
      <c r="AN43" s="84"/>
      <c r="AO43" s="85"/>
      <c r="AP43" s="85"/>
      <c r="AQ43" s="85"/>
      <c r="AR43" s="85"/>
      <c r="AS43" s="84"/>
      <c r="AT43" s="84"/>
      <c r="AU43" s="84"/>
      <c r="AV43" s="84"/>
      <c r="AW43" s="85"/>
      <c r="AX43" s="85"/>
      <c r="AY43" s="84"/>
      <c r="AZ43" s="84"/>
      <c r="BA43" s="84"/>
      <c r="BB43" s="84"/>
    </row>
    <row r="44" spans="1:54" s="86" customFormat="1" ht="14.25" x14ac:dyDescent="0.2">
      <c r="A44" s="87" t="s">
        <v>95</v>
      </c>
      <c r="B44" s="88" t="s">
        <v>338</v>
      </c>
      <c r="C44" s="88" t="s">
        <v>339</v>
      </c>
      <c r="D44" s="89"/>
      <c r="E44" s="89"/>
      <c r="F44" s="89"/>
      <c r="G44" s="89">
        <v>5000</v>
      </c>
      <c r="H44" s="89">
        <v>5000</v>
      </c>
      <c r="I44" s="80"/>
      <c r="J44" s="80"/>
      <c r="K44" s="80"/>
      <c r="L44" s="80"/>
      <c r="M44" s="80"/>
      <c r="N44" s="81"/>
      <c r="O44" s="81"/>
      <c r="P44" s="81"/>
      <c r="Q44" s="81"/>
      <c r="R44" s="81"/>
      <c r="S44" s="81"/>
      <c r="T44" s="82"/>
      <c r="U44" s="82"/>
      <c r="V44" s="82"/>
      <c r="W44" s="82"/>
      <c r="X44" s="82"/>
      <c r="Y44" s="82"/>
      <c r="Z44" s="82"/>
      <c r="AA44" s="83"/>
      <c r="AB44" s="93"/>
      <c r="AC44" s="94"/>
      <c r="AD44" s="84"/>
      <c r="AE44" s="85"/>
      <c r="AF44" s="85"/>
      <c r="AG44" s="84"/>
      <c r="AH44" s="84"/>
      <c r="AI44" s="84"/>
      <c r="AJ44" s="84"/>
      <c r="AK44" s="84"/>
      <c r="AL44" s="84"/>
      <c r="AM44" s="84"/>
      <c r="AN44" s="84"/>
      <c r="AO44" s="85"/>
      <c r="AP44" s="85"/>
      <c r="AQ44" s="85"/>
      <c r="AR44" s="85"/>
      <c r="AS44" s="84"/>
      <c r="AT44" s="84"/>
      <c r="AU44" s="84"/>
      <c r="AV44" s="84"/>
      <c r="AW44" s="85"/>
      <c r="AX44" s="85"/>
      <c r="AY44" s="84"/>
      <c r="AZ44" s="84"/>
      <c r="BA44" s="84"/>
      <c r="BB44" s="84"/>
    </row>
    <row r="45" spans="1:54" s="86" customFormat="1" ht="14.25" x14ac:dyDescent="0.2">
      <c r="A45" s="87" t="s">
        <v>98</v>
      </c>
      <c r="B45" s="88" t="s">
        <v>340</v>
      </c>
      <c r="C45" s="88" t="s">
        <v>341</v>
      </c>
      <c r="D45" s="89"/>
      <c r="E45" s="89"/>
      <c r="F45" s="89"/>
      <c r="G45" s="89">
        <v>1000</v>
      </c>
      <c r="H45" s="89">
        <v>1000</v>
      </c>
      <c r="I45" s="80"/>
      <c r="J45" s="80"/>
      <c r="K45" s="80"/>
      <c r="L45" s="80"/>
      <c r="M45" s="80"/>
      <c r="N45" s="81"/>
      <c r="O45" s="81"/>
      <c r="P45" s="81"/>
      <c r="Q45" s="81"/>
      <c r="R45" s="81"/>
      <c r="S45" s="81"/>
      <c r="T45" s="82"/>
      <c r="U45" s="82"/>
      <c r="V45" s="82"/>
      <c r="W45" s="82"/>
      <c r="X45" s="82"/>
      <c r="Y45" s="82"/>
      <c r="Z45" s="82"/>
      <c r="AA45" s="83"/>
      <c r="AB45" s="93"/>
      <c r="AC45" s="94"/>
      <c r="AD45" s="84"/>
      <c r="AE45" s="85"/>
      <c r="AF45" s="85"/>
      <c r="AG45" s="84"/>
      <c r="AH45" s="84"/>
      <c r="AI45" s="84"/>
      <c r="AJ45" s="84"/>
      <c r="AK45" s="84"/>
      <c r="AL45" s="84"/>
      <c r="AM45" s="84"/>
      <c r="AN45" s="84"/>
      <c r="AO45" s="85"/>
      <c r="AP45" s="85"/>
      <c r="AQ45" s="85"/>
      <c r="AR45" s="85"/>
      <c r="AS45" s="84"/>
      <c r="AT45" s="84"/>
      <c r="AU45" s="84"/>
      <c r="AV45" s="84"/>
      <c r="AW45" s="85"/>
      <c r="AX45" s="85"/>
      <c r="AY45" s="84"/>
      <c r="AZ45" s="84"/>
      <c r="BA45" s="84"/>
      <c r="BB45" s="84"/>
    </row>
    <row r="46" spans="1:54" s="86" customFormat="1" ht="14.25" x14ac:dyDescent="0.2">
      <c r="A46" s="87" t="s">
        <v>102</v>
      </c>
      <c r="B46" s="88" t="s">
        <v>338</v>
      </c>
      <c r="C46" s="88" t="s">
        <v>342</v>
      </c>
      <c r="D46" s="89"/>
      <c r="E46" s="89"/>
      <c r="F46" s="89"/>
      <c r="G46" s="89">
        <v>1000</v>
      </c>
      <c r="H46" s="89">
        <v>1000</v>
      </c>
      <c r="I46" s="80"/>
      <c r="J46" s="80"/>
      <c r="K46" s="80"/>
      <c r="L46" s="80"/>
      <c r="M46" s="80"/>
      <c r="N46" s="81"/>
      <c r="O46" s="81"/>
      <c r="P46" s="81"/>
      <c r="Q46" s="81"/>
      <c r="R46" s="81"/>
      <c r="S46" s="81"/>
      <c r="T46" s="82"/>
      <c r="U46" s="82"/>
      <c r="V46" s="82"/>
      <c r="W46" s="82"/>
      <c r="X46" s="82"/>
      <c r="Y46" s="82"/>
      <c r="Z46" s="82"/>
      <c r="AA46" s="83"/>
      <c r="AB46" s="93"/>
      <c r="AC46" s="94"/>
      <c r="AD46" s="84"/>
      <c r="AE46" s="85"/>
      <c r="AF46" s="85"/>
      <c r="AG46" s="84"/>
      <c r="AH46" s="84"/>
      <c r="AI46" s="84"/>
      <c r="AJ46" s="84"/>
      <c r="AK46" s="84"/>
      <c r="AL46" s="84"/>
      <c r="AM46" s="84"/>
      <c r="AN46" s="84"/>
      <c r="AO46" s="85"/>
      <c r="AP46" s="85"/>
      <c r="AQ46" s="85"/>
      <c r="AR46" s="85"/>
      <c r="AS46" s="84"/>
      <c r="AT46" s="84"/>
      <c r="AU46" s="84"/>
      <c r="AV46" s="84"/>
      <c r="AW46" s="85"/>
      <c r="AX46" s="85"/>
      <c r="AY46" s="84"/>
      <c r="AZ46" s="84"/>
      <c r="BA46" s="84"/>
      <c r="BB46" s="84"/>
    </row>
    <row r="47" spans="1:54" s="86" customFormat="1" ht="45" x14ac:dyDescent="0.2">
      <c r="A47" s="87" t="s">
        <v>105</v>
      </c>
      <c r="B47" s="88" t="s">
        <v>343</v>
      </c>
      <c r="C47" s="88" t="s">
        <v>344</v>
      </c>
      <c r="D47" s="89"/>
      <c r="E47" s="89"/>
      <c r="F47" s="89"/>
      <c r="G47" s="89">
        <v>346.29</v>
      </c>
      <c r="H47" s="89">
        <v>346.29</v>
      </c>
      <c r="I47" s="80"/>
      <c r="J47" s="80"/>
      <c r="K47" s="80"/>
      <c r="L47" s="80"/>
      <c r="M47" s="80"/>
      <c r="N47" s="81"/>
      <c r="O47" s="81"/>
      <c r="P47" s="81"/>
      <c r="Q47" s="81"/>
      <c r="R47" s="81"/>
      <c r="S47" s="81"/>
      <c r="T47" s="82"/>
      <c r="U47" s="82"/>
      <c r="V47" s="82"/>
      <c r="W47" s="82"/>
      <c r="X47" s="82"/>
      <c r="Y47" s="82"/>
      <c r="Z47" s="82"/>
      <c r="AA47" s="83"/>
      <c r="AB47" s="93"/>
      <c r="AC47" s="94"/>
      <c r="AD47" s="84"/>
      <c r="AE47" s="85"/>
      <c r="AF47" s="85"/>
      <c r="AG47" s="84"/>
      <c r="AH47" s="84"/>
      <c r="AI47" s="84"/>
      <c r="AJ47" s="84"/>
      <c r="AK47" s="84"/>
      <c r="AL47" s="84"/>
      <c r="AM47" s="84"/>
      <c r="AN47" s="84"/>
      <c r="AO47" s="85"/>
      <c r="AP47" s="85"/>
      <c r="AQ47" s="85"/>
      <c r="AR47" s="85"/>
      <c r="AS47" s="84"/>
      <c r="AT47" s="84"/>
      <c r="AU47" s="84"/>
      <c r="AV47" s="84"/>
      <c r="AW47" s="85"/>
      <c r="AX47" s="85"/>
      <c r="AY47" s="84"/>
      <c r="AZ47" s="84"/>
      <c r="BA47" s="84"/>
      <c r="BB47" s="84"/>
    </row>
    <row r="48" spans="1:54" s="86" customFormat="1" ht="56.25" x14ac:dyDescent="0.2">
      <c r="A48" s="87" t="s">
        <v>108</v>
      </c>
      <c r="B48" s="88" t="s">
        <v>345</v>
      </c>
      <c r="C48" s="88" t="s">
        <v>346</v>
      </c>
      <c r="D48" s="89"/>
      <c r="E48" s="89"/>
      <c r="F48" s="89"/>
      <c r="G48" s="89">
        <v>6359.16</v>
      </c>
      <c r="H48" s="89">
        <v>6359.16</v>
      </c>
      <c r="I48" s="80"/>
      <c r="J48" s="80"/>
      <c r="K48" s="80"/>
      <c r="L48" s="80"/>
      <c r="M48" s="80"/>
      <c r="N48" s="81"/>
      <c r="O48" s="81"/>
      <c r="P48" s="81"/>
      <c r="Q48" s="81"/>
      <c r="R48" s="81"/>
      <c r="S48" s="81"/>
      <c r="T48" s="82"/>
      <c r="U48" s="82"/>
      <c r="V48" s="82"/>
      <c r="W48" s="82"/>
      <c r="X48" s="82"/>
      <c r="Y48" s="82"/>
      <c r="Z48" s="82"/>
      <c r="AA48" s="83"/>
      <c r="AB48" s="93"/>
      <c r="AC48" s="94"/>
      <c r="AD48" s="84"/>
      <c r="AE48" s="85"/>
      <c r="AF48" s="85"/>
      <c r="AG48" s="84"/>
      <c r="AH48" s="84"/>
      <c r="AI48" s="84"/>
      <c r="AJ48" s="84"/>
      <c r="AK48" s="84"/>
      <c r="AL48" s="84"/>
      <c r="AM48" s="84"/>
      <c r="AN48" s="84"/>
      <c r="AO48" s="85"/>
      <c r="AP48" s="85"/>
      <c r="AQ48" s="85"/>
      <c r="AR48" s="85"/>
      <c r="AS48" s="84"/>
      <c r="AT48" s="84"/>
      <c r="AU48" s="84"/>
      <c r="AV48" s="84"/>
      <c r="AW48" s="85"/>
      <c r="AX48" s="85"/>
      <c r="AY48" s="84"/>
      <c r="AZ48" s="84"/>
      <c r="BA48" s="84"/>
      <c r="BB48" s="84"/>
    </row>
    <row r="49" spans="1:54" s="86" customFormat="1" ht="22.5" x14ac:dyDescent="0.2">
      <c r="A49" s="87" t="s">
        <v>111</v>
      </c>
      <c r="B49" s="88" t="s">
        <v>347</v>
      </c>
      <c r="C49" s="88" t="s">
        <v>348</v>
      </c>
      <c r="D49" s="89"/>
      <c r="E49" s="89"/>
      <c r="F49" s="89"/>
      <c r="G49" s="89">
        <v>2119.7199999999998</v>
      </c>
      <c r="H49" s="89">
        <v>2119.7199999999998</v>
      </c>
      <c r="I49" s="80"/>
      <c r="J49" s="80"/>
      <c r="K49" s="80"/>
      <c r="L49" s="80"/>
      <c r="M49" s="80"/>
      <c r="N49" s="81"/>
      <c r="O49" s="81"/>
      <c r="P49" s="81"/>
      <c r="Q49" s="81"/>
      <c r="R49" s="81"/>
      <c r="S49" s="81"/>
      <c r="T49" s="82"/>
      <c r="U49" s="82"/>
      <c r="V49" s="82"/>
      <c r="W49" s="82"/>
      <c r="X49" s="82"/>
      <c r="Y49" s="82"/>
      <c r="Z49" s="82"/>
      <c r="AA49" s="83"/>
      <c r="AB49" s="93"/>
      <c r="AC49" s="94"/>
      <c r="AD49" s="84"/>
      <c r="AE49" s="85"/>
      <c r="AF49" s="85"/>
      <c r="AG49" s="84"/>
      <c r="AH49" s="84"/>
      <c r="AI49" s="84"/>
      <c r="AJ49" s="84"/>
      <c r="AK49" s="84"/>
      <c r="AL49" s="84"/>
      <c r="AM49" s="84"/>
      <c r="AN49" s="84"/>
      <c r="AO49" s="85"/>
      <c r="AP49" s="85"/>
      <c r="AQ49" s="85"/>
      <c r="AR49" s="85"/>
      <c r="AS49" s="84"/>
      <c r="AT49" s="84"/>
      <c r="AU49" s="84"/>
      <c r="AV49" s="84"/>
      <c r="AW49" s="85"/>
      <c r="AX49" s="85"/>
      <c r="AY49" s="84"/>
      <c r="AZ49" s="84"/>
      <c r="BA49" s="84"/>
      <c r="BB49" s="84"/>
    </row>
    <row r="50" spans="1:54" s="86" customFormat="1" ht="14.25" x14ac:dyDescent="0.2">
      <c r="A50" s="90"/>
      <c r="B50" s="212" t="s">
        <v>349</v>
      </c>
      <c r="C50" s="213"/>
      <c r="D50" s="91">
        <v>26.84</v>
      </c>
      <c r="E50" s="91">
        <v>817.62</v>
      </c>
      <c r="F50" s="92"/>
      <c r="G50" s="92">
        <v>29321.83</v>
      </c>
      <c r="H50" s="92">
        <v>30166.29</v>
      </c>
      <c r="I50" s="80"/>
      <c r="J50" s="80"/>
      <c r="K50" s="80"/>
      <c r="L50" s="80"/>
      <c r="M50" s="80"/>
      <c r="N50" s="81"/>
      <c r="O50" s="81"/>
      <c r="P50" s="81"/>
      <c r="Q50" s="81"/>
      <c r="R50" s="81"/>
      <c r="S50" s="81"/>
      <c r="T50" s="82"/>
      <c r="U50" s="82"/>
      <c r="V50" s="82"/>
      <c r="W50" s="82"/>
      <c r="X50" s="82"/>
      <c r="Y50" s="82"/>
      <c r="Z50" s="82"/>
      <c r="AA50" s="83"/>
      <c r="AB50" s="93" t="s">
        <v>349</v>
      </c>
      <c r="AC50" s="94"/>
      <c r="AD50" s="84"/>
      <c r="AE50" s="85"/>
      <c r="AF50" s="85"/>
      <c r="AG50" s="84"/>
      <c r="AH50" s="84"/>
      <c r="AI50" s="84"/>
      <c r="AJ50" s="84"/>
      <c r="AK50" s="84"/>
      <c r="AL50" s="84"/>
      <c r="AM50" s="84"/>
      <c r="AN50" s="84"/>
      <c r="AO50" s="85"/>
      <c r="AP50" s="85"/>
      <c r="AQ50" s="85"/>
      <c r="AR50" s="85"/>
      <c r="AS50" s="84"/>
      <c r="AT50" s="84"/>
      <c r="AU50" s="84"/>
      <c r="AV50" s="84"/>
      <c r="AW50" s="85"/>
      <c r="AX50" s="85"/>
      <c r="AY50" s="84"/>
      <c r="AZ50" s="84"/>
      <c r="BA50" s="84"/>
      <c r="BB50" s="84"/>
    </row>
    <row r="51" spans="1:54" s="86" customFormat="1" ht="14.25" x14ac:dyDescent="0.2">
      <c r="A51" s="90"/>
      <c r="B51" s="207" t="s">
        <v>350</v>
      </c>
      <c r="C51" s="208"/>
      <c r="D51" s="91">
        <v>597.92999999999995</v>
      </c>
      <c r="E51" s="91">
        <v>18213.849999999999</v>
      </c>
      <c r="F51" s="92">
        <v>173503.57</v>
      </c>
      <c r="G51" s="92">
        <v>29481.83</v>
      </c>
      <c r="H51" s="92">
        <v>221797.18</v>
      </c>
      <c r="I51" s="80"/>
      <c r="J51" s="80"/>
      <c r="K51" s="80"/>
      <c r="L51" s="80"/>
      <c r="M51" s="80"/>
      <c r="N51" s="81"/>
      <c r="O51" s="81"/>
      <c r="P51" s="81"/>
      <c r="Q51" s="81"/>
      <c r="R51" s="81"/>
      <c r="S51" s="81"/>
      <c r="T51" s="82"/>
      <c r="U51" s="82"/>
      <c r="V51" s="82"/>
      <c r="W51" s="82"/>
      <c r="X51" s="82"/>
      <c r="Y51" s="82"/>
      <c r="Z51" s="82"/>
      <c r="AA51" s="83"/>
      <c r="AB51" s="93"/>
      <c r="AC51" s="94" t="s">
        <v>350</v>
      </c>
      <c r="AD51" s="84"/>
      <c r="AE51" s="85"/>
      <c r="AF51" s="85"/>
      <c r="AG51" s="84"/>
      <c r="AH51" s="84"/>
      <c r="AI51" s="84"/>
      <c r="AJ51" s="84"/>
      <c r="AK51" s="84"/>
      <c r="AL51" s="84"/>
      <c r="AM51" s="84"/>
      <c r="AN51" s="84"/>
      <c r="AO51" s="85"/>
      <c r="AP51" s="85"/>
      <c r="AQ51" s="85"/>
      <c r="AR51" s="85"/>
      <c r="AS51" s="84"/>
      <c r="AT51" s="84"/>
      <c r="AU51" s="84"/>
      <c r="AV51" s="84"/>
      <c r="AW51" s="85"/>
      <c r="AX51" s="85"/>
      <c r="AY51" s="84"/>
      <c r="AZ51" s="84"/>
      <c r="BA51" s="84"/>
      <c r="BB51" s="84"/>
    </row>
    <row r="52" spans="1:54" s="86" customFormat="1" ht="14.25" x14ac:dyDescent="0.2">
      <c r="A52" s="209" t="s">
        <v>351</v>
      </c>
      <c r="B52" s="210"/>
      <c r="C52" s="210"/>
      <c r="D52" s="210"/>
      <c r="E52" s="210"/>
      <c r="F52" s="210"/>
      <c r="G52" s="210"/>
      <c r="H52" s="211"/>
      <c r="I52" s="80"/>
      <c r="J52" s="80"/>
      <c r="K52" s="80"/>
      <c r="L52" s="80"/>
      <c r="M52" s="80"/>
      <c r="N52" s="81"/>
      <c r="O52" s="81"/>
      <c r="P52" s="81"/>
      <c r="Q52" s="81"/>
      <c r="R52" s="81"/>
      <c r="S52" s="81"/>
      <c r="T52" s="82"/>
      <c r="U52" s="82"/>
      <c r="V52" s="82"/>
      <c r="W52" s="82"/>
      <c r="X52" s="82"/>
      <c r="Y52" s="82"/>
      <c r="Z52" s="82"/>
      <c r="AA52" s="83" t="s">
        <v>351</v>
      </c>
      <c r="AB52" s="93"/>
      <c r="AC52" s="94"/>
      <c r="AD52" s="84"/>
      <c r="AE52" s="85"/>
      <c r="AF52" s="85"/>
      <c r="AG52" s="84"/>
      <c r="AH52" s="84"/>
      <c r="AI52" s="84"/>
      <c r="AJ52" s="84"/>
      <c r="AK52" s="84"/>
      <c r="AL52" s="84"/>
      <c r="AM52" s="84"/>
      <c r="AN52" s="84"/>
      <c r="AO52" s="85"/>
      <c r="AP52" s="85"/>
      <c r="AQ52" s="85"/>
      <c r="AR52" s="85"/>
      <c r="AS52" s="84"/>
      <c r="AT52" s="84"/>
      <c r="AU52" s="84"/>
      <c r="AV52" s="84"/>
      <c r="AW52" s="85"/>
      <c r="AX52" s="85"/>
      <c r="AY52" s="84"/>
      <c r="AZ52" s="84"/>
      <c r="BA52" s="84"/>
      <c r="BB52" s="84"/>
    </row>
    <row r="53" spans="1:54" s="86" customFormat="1" ht="33.75" x14ac:dyDescent="0.2">
      <c r="A53" s="87" t="s">
        <v>157</v>
      </c>
      <c r="B53" s="88" t="s">
        <v>352</v>
      </c>
      <c r="C53" s="88" t="s">
        <v>353</v>
      </c>
      <c r="D53" s="89"/>
      <c r="E53" s="89"/>
      <c r="F53" s="89"/>
      <c r="G53" s="89">
        <v>3846.31</v>
      </c>
      <c r="H53" s="89">
        <v>3846.31</v>
      </c>
      <c r="I53" s="80"/>
      <c r="J53" s="80"/>
      <c r="K53" s="80"/>
      <c r="L53" s="80"/>
      <c r="M53" s="80"/>
      <c r="N53" s="81"/>
      <c r="O53" s="81"/>
      <c r="P53" s="81"/>
      <c r="Q53" s="81"/>
      <c r="R53" s="81"/>
      <c r="S53" s="81"/>
      <c r="T53" s="82"/>
      <c r="U53" s="82"/>
      <c r="V53" s="82"/>
      <c r="W53" s="82"/>
      <c r="X53" s="82"/>
      <c r="Y53" s="82"/>
      <c r="Z53" s="82"/>
      <c r="AA53" s="83"/>
      <c r="AB53" s="93"/>
      <c r="AC53" s="94"/>
      <c r="AD53" s="84"/>
      <c r="AE53" s="85"/>
      <c r="AF53" s="85"/>
      <c r="AG53" s="84"/>
      <c r="AH53" s="84"/>
      <c r="AI53" s="84"/>
      <c r="AJ53" s="84"/>
      <c r="AK53" s="84"/>
      <c r="AL53" s="84"/>
      <c r="AM53" s="84"/>
      <c r="AN53" s="84"/>
      <c r="AO53" s="85"/>
      <c r="AP53" s="85"/>
      <c r="AQ53" s="85"/>
      <c r="AR53" s="85"/>
      <c r="AS53" s="84"/>
      <c r="AT53" s="84"/>
      <c r="AU53" s="84"/>
      <c r="AV53" s="84"/>
      <c r="AW53" s="85"/>
      <c r="AX53" s="85"/>
      <c r="AY53" s="84"/>
      <c r="AZ53" s="84"/>
      <c r="BA53" s="84"/>
      <c r="BB53" s="84"/>
    </row>
    <row r="54" spans="1:54" s="86" customFormat="1" ht="22.5" x14ac:dyDescent="0.2">
      <c r="A54" s="90"/>
      <c r="B54" s="212" t="s">
        <v>354</v>
      </c>
      <c r="C54" s="213"/>
      <c r="D54" s="91"/>
      <c r="E54" s="91"/>
      <c r="F54" s="92"/>
      <c r="G54" s="92">
        <v>3846.31</v>
      </c>
      <c r="H54" s="92">
        <v>3846.31</v>
      </c>
      <c r="I54" s="80"/>
      <c r="J54" s="80"/>
      <c r="K54" s="80"/>
      <c r="L54" s="80"/>
      <c r="M54" s="80"/>
      <c r="N54" s="81"/>
      <c r="O54" s="81"/>
      <c r="P54" s="81"/>
      <c r="Q54" s="81"/>
      <c r="R54" s="81"/>
      <c r="S54" s="81"/>
      <c r="T54" s="82"/>
      <c r="U54" s="82"/>
      <c r="V54" s="82"/>
      <c r="W54" s="82"/>
      <c r="X54" s="82"/>
      <c r="Y54" s="82"/>
      <c r="Z54" s="82"/>
      <c r="AA54" s="83"/>
      <c r="AB54" s="93" t="s">
        <v>354</v>
      </c>
      <c r="AC54" s="94"/>
      <c r="AD54" s="84"/>
      <c r="AE54" s="85"/>
      <c r="AF54" s="85"/>
      <c r="AG54" s="84"/>
      <c r="AH54" s="84"/>
      <c r="AI54" s="84"/>
      <c r="AJ54" s="84"/>
      <c r="AK54" s="84"/>
      <c r="AL54" s="84"/>
      <c r="AM54" s="84"/>
      <c r="AN54" s="84"/>
      <c r="AO54" s="85"/>
      <c r="AP54" s="85"/>
      <c r="AQ54" s="85"/>
      <c r="AR54" s="85"/>
      <c r="AS54" s="84"/>
      <c r="AT54" s="84"/>
      <c r="AU54" s="84"/>
      <c r="AV54" s="84"/>
      <c r="AW54" s="85"/>
      <c r="AX54" s="85"/>
      <c r="AY54" s="84"/>
      <c r="AZ54" s="84"/>
      <c r="BA54" s="84"/>
      <c r="BB54" s="84"/>
    </row>
    <row r="55" spans="1:54" s="86" customFormat="1" ht="14.25" x14ac:dyDescent="0.2">
      <c r="A55" s="209" t="s">
        <v>355</v>
      </c>
      <c r="B55" s="210"/>
      <c r="C55" s="210"/>
      <c r="D55" s="210"/>
      <c r="E55" s="210"/>
      <c r="F55" s="210"/>
      <c r="G55" s="210"/>
      <c r="H55" s="211"/>
      <c r="I55" s="80"/>
      <c r="J55" s="80"/>
      <c r="K55" s="80"/>
      <c r="L55" s="80"/>
      <c r="M55" s="80"/>
      <c r="N55" s="81"/>
      <c r="O55" s="81"/>
      <c r="P55" s="81"/>
      <c r="Q55" s="81"/>
      <c r="R55" s="81"/>
      <c r="S55" s="81"/>
      <c r="T55" s="82"/>
      <c r="U55" s="82"/>
      <c r="V55" s="82"/>
      <c r="W55" s="82"/>
      <c r="X55" s="82"/>
      <c r="Y55" s="82"/>
      <c r="Z55" s="82"/>
      <c r="AA55" s="83" t="s">
        <v>355</v>
      </c>
      <c r="AB55" s="93"/>
      <c r="AC55" s="94"/>
      <c r="AD55" s="84"/>
      <c r="AE55" s="85"/>
      <c r="AF55" s="85"/>
      <c r="AG55" s="84"/>
      <c r="AH55" s="84"/>
      <c r="AI55" s="84"/>
      <c r="AJ55" s="84"/>
      <c r="AK55" s="84"/>
      <c r="AL55" s="84"/>
      <c r="AM55" s="84"/>
      <c r="AN55" s="84"/>
      <c r="AO55" s="85"/>
      <c r="AP55" s="85"/>
      <c r="AQ55" s="85"/>
      <c r="AR55" s="85"/>
      <c r="AS55" s="84"/>
      <c r="AT55" s="84"/>
      <c r="AU55" s="84"/>
      <c r="AV55" s="84"/>
      <c r="AW55" s="85"/>
      <c r="AX55" s="85"/>
      <c r="AY55" s="84"/>
      <c r="AZ55" s="84"/>
      <c r="BA55" s="84"/>
      <c r="BB55" s="84"/>
    </row>
    <row r="56" spans="1:54" s="86" customFormat="1" ht="14.25" x14ac:dyDescent="0.2">
      <c r="A56" s="87" t="s">
        <v>163</v>
      </c>
      <c r="B56" s="88" t="s">
        <v>356</v>
      </c>
      <c r="C56" s="88" t="s">
        <v>357</v>
      </c>
      <c r="D56" s="89"/>
      <c r="E56" s="89"/>
      <c r="F56" s="89"/>
      <c r="G56" s="89">
        <v>5000</v>
      </c>
      <c r="H56" s="89">
        <v>5000</v>
      </c>
      <c r="I56" s="80"/>
      <c r="J56" s="80"/>
      <c r="K56" s="80"/>
      <c r="L56" s="80"/>
      <c r="M56" s="80"/>
      <c r="N56" s="81"/>
      <c r="O56" s="81"/>
      <c r="P56" s="81"/>
      <c r="Q56" s="81"/>
      <c r="R56" s="81"/>
      <c r="S56" s="81"/>
      <c r="T56" s="82"/>
      <c r="U56" s="82"/>
      <c r="V56" s="82"/>
      <c r="W56" s="82"/>
      <c r="X56" s="82"/>
      <c r="Y56" s="82"/>
      <c r="Z56" s="82"/>
      <c r="AA56" s="83"/>
      <c r="AB56" s="93"/>
      <c r="AC56" s="94"/>
      <c r="AD56" s="84"/>
      <c r="AE56" s="85"/>
      <c r="AF56" s="85"/>
      <c r="AG56" s="84"/>
      <c r="AH56" s="84"/>
      <c r="AI56" s="84"/>
      <c r="AJ56" s="84"/>
      <c r="AK56" s="84"/>
      <c r="AL56" s="84"/>
      <c r="AM56" s="84"/>
      <c r="AN56" s="84"/>
      <c r="AO56" s="85"/>
      <c r="AP56" s="85"/>
      <c r="AQ56" s="85"/>
      <c r="AR56" s="85"/>
      <c r="AS56" s="84"/>
      <c r="AT56" s="84"/>
      <c r="AU56" s="84"/>
      <c r="AV56" s="84"/>
      <c r="AW56" s="85"/>
      <c r="AX56" s="85"/>
      <c r="AY56" s="84"/>
      <c r="AZ56" s="84"/>
      <c r="BA56" s="84"/>
      <c r="BB56" s="84"/>
    </row>
    <row r="57" spans="1:54" s="86" customFormat="1" ht="22.5" x14ac:dyDescent="0.2">
      <c r="A57" s="90"/>
      <c r="B57" s="212" t="s">
        <v>358</v>
      </c>
      <c r="C57" s="213"/>
      <c r="D57" s="91"/>
      <c r="E57" s="91"/>
      <c r="F57" s="92"/>
      <c r="G57" s="92">
        <v>5000</v>
      </c>
      <c r="H57" s="92">
        <v>5000</v>
      </c>
      <c r="I57" s="80"/>
      <c r="J57" s="80"/>
      <c r="K57" s="80"/>
      <c r="L57" s="80"/>
      <c r="M57" s="80"/>
      <c r="N57" s="81"/>
      <c r="O57" s="81"/>
      <c r="P57" s="81"/>
      <c r="Q57" s="81"/>
      <c r="R57" s="81"/>
      <c r="S57" s="81"/>
      <c r="T57" s="82"/>
      <c r="U57" s="82"/>
      <c r="V57" s="82"/>
      <c r="W57" s="82"/>
      <c r="X57" s="82"/>
      <c r="Y57" s="82"/>
      <c r="Z57" s="82"/>
      <c r="AA57" s="83"/>
      <c r="AB57" s="93" t="s">
        <v>358</v>
      </c>
      <c r="AC57" s="94"/>
      <c r="AD57" s="84"/>
      <c r="AE57" s="85"/>
      <c r="AF57" s="85"/>
      <c r="AG57" s="84"/>
      <c r="AH57" s="84"/>
      <c r="AI57" s="84"/>
      <c r="AJ57" s="84"/>
      <c r="AK57" s="84"/>
      <c r="AL57" s="84"/>
      <c r="AM57" s="84"/>
      <c r="AN57" s="84"/>
      <c r="AO57" s="85"/>
      <c r="AP57" s="85"/>
      <c r="AQ57" s="85"/>
      <c r="AR57" s="85"/>
      <c r="AS57" s="84"/>
      <c r="AT57" s="84"/>
      <c r="AU57" s="84"/>
      <c r="AV57" s="84"/>
      <c r="AW57" s="85"/>
      <c r="AX57" s="85"/>
      <c r="AY57" s="84"/>
      <c r="AZ57" s="84"/>
      <c r="BA57" s="84"/>
      <c r="BB57" s="84"/>
    </row>
    <row r="58" spans="1:54" s="86" customFormat="1" ht="14.25" x14ac:dyDescent="0.2">
      <c r="A58" s="90"/>
      <c r="B58" s="207" t="s">
        <v>359</v>
      </c>
      <c r="C58" s="208"/>
      <c r="D58" s="91">
        <v>597.92999999999995</v>
      </c>
      <c r="E58" s="91">
        <v>18213.849999999999</v>
      </c>
      <c r="F58" s="92">
        <v>173503.57</v>
      </c>
      <c r="G58" s="92">
        <v>38328.14</v>
      </c>
      <c r="H58" s="92">
        <v>230643.49</v>
      </c>
      <c r="I58" s="80"/>
      <c r="J58" s="80"/>
      <c r="K58" s="80"/>
      <c r="L58" s="80"/>
      <c r="M58" s="80"/>
      <c r="N58" s="81"/>
      <c r="O58" s="81"/>
      <c r="P58" s="81"/>
      <c r="Q58" s="81"/>
      <c r="R58" s="81"/>
      <c r="S58" s="81"/>
      <c r="T58" s="82"/>
      <c r="U58" s="82"/>
      <c r="V58" s="82"/>
      <c r="W58" s="82"/>
      <c r="X58" s="82"/>
      <c r="Y58" s="82"/>
      <c r="Z58" s="82"/>
      <c r="AA58" s="83"/>
      <c r="AB58" s="93"/>
      <c r="AC58" s="94" t="s">
        <v>359</v>
      </c>
      <c r="AD58" s="84"/>
      <c r="AE58" s="85"/>
      <c r="AF58" s="85"/>
      <c r="AG58" s="84"/>
      <c r="AH58" s="84"/>
      <c r="AI58" s="84"/>
      <c r="AJ58" s="84"/>
      <c r="AK58" s="84"/>
      <c r="AL58" s="84"/>
      <c r="AM58" s="84"/>
      <c r="AN58" s="84"/>
      <c r="AO58" s="85"/>
      <c r="AP58" s="85"/>
      <c r="AQ58" s="85"/>
      <c r="AR58" s="85"/>
      <c r="AS58" s="84"/>
      <c r="AT58" s="84"/>
      <c r="AU58" s="84"/>
      <c r="AV58" s="84"/>
      <c r="AW58" s="85"/>
      <c r="AX58" s="85"/>
      <c r="AY58" s="84"/>
      <c r="AZ58" s="84"/>
      <c r="BA58" s="84"/>
      <c r="BB58" s="84"/>
    </row>
    <row r="59" spans="1:54" s="86" customFormat="1" ht="14.25" x14ac:dyDescent="0.2">
      <c r="A59" s="209" t="s">
        <v>360</v>
      </c>
      <c r="B59" s="210"/>
      <c r="C59" s="210"/>
      <c r="D59" s="210"/>
      <c r="E59" s="210"/>
      <c r="F59" s="210"/>
      <c r="G59" s="210"/>
      <c r="H59" s="211"/>
      <c r="I59" s="80"/>
      <c r="J59" s="80"/>
      <c r="K59" s="80"/>
      <c r="L59" s="80"/>
      <c r="M59" s="80"/>
      <c r="N59" s="81"/>
      <c r="O59" s="81"/>
      <c r="P59" s="81"/>
      <c r="Q59" s="81"/>
      <c r="R59" s="81"/>
      <c r="S59" s="81"/>
      <c r="T59" s="82"/>
      <c r="U59" s="82"/>
      <c r="V59" s="82"/>
      <c r="W59" s="82"/>
      <c r="X59" s="82"/>
      <c r="Y59" s="82"/>
      <c r="Z59" s="82"/>
      <c r="AA59" s="83" t="s">
        <v>360</v>
      </c>
      <c r="AB59" s="93"/>
      <c r="AC59" s="94"/>
      <c r="AD59" s="84"/>
      <c r="AE59" s="85"/>
      <c r="AF59" s="85"/>
      <c r="AG59" s="84"/>
      <c r="AH59" s="84"/>
      <c r="AI59" s="84"/>
      <c r="AJ59" s="84"/>
      <c r="AK59" s="84"/>
      <c r="AL59" s="84"/>
      <c r="AM59" s="84"/>
      <c r="AN59" s="84"/>
      <c r="AO59" s="85"/>
      <c r="AP59" s="85"/>
      <c r="AQ59" s="85"/>
      <c r="AR59" s="85"/>
      <c r="AS59" s="84"/>
      <c r="AT59" s="84"/>
      <c r="AU59" s="84"/>
      <c r="AV59" s="84"/>
      <c r="AW59" s="85"/>
      <c r="AX59" s="85"/>
      <c r="AY59" s="84"/>
      <c r="AZ59" s="84"/>
      <c r="BA59" s="84"/>
      <c r="BB59" s="84"/>
    </row>
    <row r="60" spans="1:54" s="272" customFormat="1" ht="22.5" x14ac:dyDescent="0.2">
      <c r="A60" s="261" t="s">
        <v>166</v>
      </c>
      <c r="B60" s="262" t="s">
        <v>361</v>
      </c>
      <c r="C60" s="262" t="s">
        <v>362</v>
      </c>
      <c r="D60" s="263">
        <v>17.940000000000001</v>
      </c>
      <c r="E60" s="263">
        <v>546.41999999999996</v>
      </c>
      <c r="F60" s="263">
        <v>5205.1099999999997</v>
      </c>
      <c r="G60" s="263">
        <v>884.45</v>
      </c>
      <c r="H60" s="263">
        <v>6653.92</v>
      </c>
      <c r="I60" s="264"/>
      <c r="J60" s="264"/>
      <c r="K60" s="264"/>
      <c r="L60" s="264"/>
      <c r="M60" s="264"/>
      <c r="N60" s="265"/>
      <c r="O60" s="265"/>
      <c r="P60" s="265"/>
      <c r="Q60" s="265"/>
      <c r="R60" s="265"/>
      <c r="S60" s="265"/>
      <c r="T60" s="266"/>
      <c r="U60" s="266"/>
      <c r="V60" s="266"/>
      <c r="W60" s="266"/>
      <c r="X60" s="266"/>
      <c r="Y60" s="266"/>
      <c r="Z60" s="266"/>
      <c r="AA60" s="267"/>
      <c r="AB60" s="268"/>
      <c r="AC60" s="269"/>
      <c r="AD60" s="270"/>
      <c r="AE60" s="271"/>
      <c r="AF60" s="271"/>
      <c r="AG60" s="270"/>
      <c r="AH60" s="270"/>
      <c r="AI60" s="270"/>
      <c r="AJ60" s="270"/>
      <c r="AK60" s="270"/>
      <c r="AL60" s="270"/>
      <c r="AM60" s="270"/>
      <c r="AN60" s="270"/>
      <c r="AO60" s="271"/>
      <c r="AP60" s="271"/>
      <c r="AQ60" s="271"/>
      <c r="AR60" s="271"/>
      <c r="AS60" s="270"/>
      <c r="AT60" s="270"/>
      <c r="AU60" s="270"/>
      <c r="AV60" s="270"/>
      <c r="AW60" s="271"/>
      <c r="AX60" s="271"/>
      <c r="AY60" s="270"/>
      <c r="AZ60" s="270"/>
      <c r="BA60" s="270"/>
      <c r="BB60" s="270"/>
    </row>
    <row r="61" spans="1:54" s="86" customFormat="1" ht="14.25" x14ac:dyDescent="0.2">
      <c r="A61" s="90"/>
      <c r="B61" s="212" t="s">
        <v>363</v>
      </c>
      <c r="C61" s="213"/>
      <c r="D61" s="91">
        <v>17.940000000000001</v>
      </c>
      <c r="E61" s="91">
        <v>546.41999999999996</v>
      </c>
      <c r="F61" s="92">
        <v>5205.1099999999997</v>
      </c>
      <c r="G61" s="92">
        <v>884.45</v>
      </c>
      <c r="H61" s="92">
        <v>6653.92</v>
      </c>
      <c r="I61" s="80"/>
      <c r="J61" s="80"/>
      <c r="K61" s="80"/>
      <c r="L61" s="80"/>
      <c r="M61" s="80"/>
      <c r="N61" s="81"/>
      <c r="O61" s="81"/>
      <c r="P61" s="81"/>
      <c r="Q61" s="81"/>
      <c r="R61" s="81"/>
      <c r="S61" s="81"/>
      <c r="T61" s="82"/>
      <c r="U61" s="82"/>
      <c r="V61" s="82"/>
      <c r="W61" s="82"/>
      <c r="X61" s="82"/>
      <c r="Y61" s="82"/>
      <c r="Z61" s="82"/>
      <c r="AA61" s="83"/>
      <c r="AB61" s="93" t="s">
        <v>363</v>
      </c>
      <c r="AC61" s="94"/>
      <c r="AD61" s="84"/>
      <c r="AE61" s="85"/>
      <c r="AF61" s="85"/>
      <c r="AG61" s="84"/>
      <c r="AH61" s="84"/>
      <c r="AI61" s="84"/>
      <c r="AJ61" s="84"/>
      <c r="AK61" s="84"/>
      <c r="AL61" s="84"/>
      <c r="AM61" s="84"/>
      <c r="AN61" s="84"/>
      <c r="AO61" s="85"/>
      <c r="AP61" s="85"/>
      <c r="AQ61" s="85"/>
      <c r="AR61" s="85"/>
      <c r="AS61" s="84"/>
      <c r="AT61" s="84"/>
      <c r="AU61" s="84"/>
      <c r="AV61" s="84"/>
      <c r="AW61" s="85"/>
      <c r="AX61" s="85"/>
      <c r="AY61" s="84"/>
      <c r="AZ61" s="84"/>
      <c r="BA61" s="84"/>
      <c r="BB61" s="84"/>
    </row>
    <row r="62" spans="1:54" s="272" customFormat="1" ht="14.25" x14ac:dyDescent="0.2">
      <c r="A62" s="273"/>
      <c r="B62" s="274" t="s">
        <v>390</v>
      </c>
      <c r="C62" s="275"/>
      <c r="D62" s="276">
        <v>615.87</v>
      </c>
      <c r="E62" s="276">
        <v>18760.27</v>
      </c>
      <c r="F62" s="277">
        <v>178708.68</v>
      </c>
      <c r="G62" s="277">
        <v>39212.589999999997</v>
      </c>
      <c r="H62" s="277">
        <v>237297.41</v>
      </c>
      <c r="I62" s="264"/>
      <c r="J62" s="264"/>
      <c r="K62" s="264"/>
      <c r="L62" s="264"/>
      <c r="M62" s="264"/>
      <c r="N62" s="265"/>
      <c r="O62" s="265"/>
      <c r="P62" s="265"/>
      <c r="Q62" s="265"/>
      <c r="R62" s="265"/>
      <c r="S62" s="265"/>
      <c r="T62" s="266"/>
      <c r="U62" s="266"/>
      <c r="V62" s="266"/>
      <c r="W62" s="266"/>
      <c r="X62" s="266"/>
      <c r="Y62" s="266"/>
      <c r="Z62" s="266"/>
      <c r="AA62" s="267"/>
      <c r="AB62" s="268"/>
      <c r="AC62" s="269" t="s">
        <v>390</v>
      </c>
      <c r="AD62" s="270"/>
      <c r="AE62" s="271"/>
      <c r="AF62" s="271"/>
      <c r="AG62" s="270"/>
      <c r="AH62" s="270"/>
      <c r="AI62" s="270"/>
      <c r="AJ62" s="270"/>
      <c r="AK62" s="270"/>
      <c r="AL62" s="270"/>
      <c r="AM62" s="270"/>
      <c r="AN62" s="270"/>
      <c r="AO62" s="271"/>
      <c r="AP62" s="271"/>
      <c r="AQ62" s="271"/>
      <c r="AR62" s="271"/>
      <c r="AS62" s="270"/>
      <c r="AT62" s="270"/>
      <c r="AU62" s="270"/>
      <c r="AV62" s="270"/>
      <c r="AW62" s="271"/>
      <c r="AX62" s="271"/>
      <c r="AY62" s="270"/>
      <c r="AZ62" s="270"/>
      <c r="BA62" s="270"/>
      <c r="BB62" s="270"/>
    </row>
    <row r="63" spans="1:54" s="86" customFormat="1" ht="14.25" x14ac:dyDescent="0.2">
      <c r="A63" s="209" t="s">
        <v>364</v>
      </c>
      <c r="B63" s="210"/>
      <c r="C63" s="210"/>
      <c r="D63" s="210"/>
      <c r="E63" s="210"/>
      <c r="F63" s="210"/>
      <c r="G63" s="210"/>
      <c r="H63" s="211"/>
      <c r="I63" s="80"/>
      <c r="J63" s="80"/>
      <c r="K63" s="80"/>
      <c r="L63" s="80"/>
      <c r="M63" s="80"/>
      <c r="N63" s="81"/>
      <c r="O63" s="81"/>
      <c r="P63" s="81"/>
      <c r="Q63" s="81"/>
      <c r="R63" s="81"/>
      <c r="S63" s="81"/>
      <c r="T63" s="82"/>
      <c r="U63" s="82"/>
      <c r="V63" s="82"/>
      <c r="W63" s="82"/>
      <c r="X63" s="82"/>
      <c r="Y63" s="82"/>
      <c r="Z63" s="82"/>
      <c r="AA63" s="83" t="s">
        <v>364</v>
      </c>
      <c r="AB63" s="93"/>
      <c r="AC63" s="94"/>
      <c r="AD63" s="84"/>
      <c r="AE63" s="85"/>
      <c r="AF63" s="85"/>
      <c r="AG63" s="84"/>
      <c r="AH63" s="84"/>
      <c r="AI63" s="84"/>
      <c r="AJ63" s="84"/>
      <c r="AK63" s="84"/>
      <c r="AL63" s="84"/>
      <c r="AM63" s="84"/>
      <c r="AN63" s="84"/>
      <c r="AO63" s="85"/>
      <c r="AP63" s="85"/>
      <c r="AQ63" s="85"/>
      <c r="AR63" s="85"/>
      <c r="AS63" s="84"/>
      <c r="AT63" s="84"/>
      <c r="AU63" s="84"/>
      <c r="AV63" s="84"/>
      <c r="AW63" s="85"/>
      <c r="AX63" s="85"/>
      <c r="AY63" s="84"/>
      <c r="AZ63" s="84"/>
      <c r="BA63" s="84"/>
      <c r="BB63" s="84"/>
    </row>
    <row r="64" spans="1:54" s="86" customFormat="1" ht="22.5" x14ac:dyDescent="0.2">
      <c r="A64" s="87" t="s">
        <v>170</v>
      </c>
      <c r="B64" s="88" t="s">
        <v>365</v>
      </c>
      <c r="C64" s="88" t="s">
        <v>366</v>
      </c>
      <c r="D64" s="89">
        <v>123.17</v>
      </c>
      <c r="E64" s="89">
        <v>3752.05</v>
      </c>
      <c r="F64" s="89">
        <v>35741.74</v>
      </c>
      <c r="G64" s="89">
        <v>7842.52</v>
      </c>
      <c r="H64" s="89">
        <v>47459.48</v>
      </c>
      <c r="I64" s="80"/>
      <c r="J64" s="80"/>
      <c r="K64" s="80"/>
      <c r="L64" s="80"/>
      <c r="M64" s="80"/>
      <c r="N64" s="81"/>
      <c r="O64" s="81"/>
      <c r="P64" s="81"/>
      <c r="Q64" s="81"/>
      <c r="R64" s="81"/>
      <c r="S64" s="81"/>
      <c r="T64" s="82"/>
      <c r="U64" s="82"/>
      <c r="V64" s="82"/>
      <c r="W64" s="82"/>
      <c r="X64" s="82"/>
      <c r="Y64" s="82"/>
      <c r="Z64" s="82"/>
      <c r="AA64" s="83"/>
      <c r="AB64" s="93"/>
      <c r="AC64" s="94"/>
      <c r="AD64" s="84"/>
      <c r="AE64" s="85"/>
      <c r="AF64" s="85"/>
      <c r="AG64" s="84"/>
      <c r="AH64" s="84"/>
      <c r="AI64" s="84"/>
      <c r="AJ64" s="84"/>
      <c r="AK64" s="84"/>
      <c r="AL64" s="84"/>
      <c r="AM64" s="84"/>
      <c r="AN64" s="84"/>
      <c r="AO64" s="85"/>
      <c r="AP64" s="85"/>
      <c r="AQ64" s="85"/>
      <c r="AR64" s="85"/>
      <c r="AS64" s="84"/>
      <c r="AT64" s="84"/>
      <c r="AU64" s="84"/>
      <c r="AV64" s="84"/>
      <c r="AW64" s="85"/>
      <c r="AX64" s="85"/>
      <c r="AY64" s="84"/>
      <c r="AZ64" s="84"/>
      <c r="BA64" s="84"/>
      <c r="BB64" s="84"/>
    </row>
    <row r="65" spans="1:54" s="86" customFormat="1" ht="14.25" x14ac:dyDescent="0.2">
      <c r="A65" s="90"/>
      <c r="B65" s="207" t="s">
        <v>367</v>
      </c>
      <c r="C65" s="208"/>
      <c r="D65" s="91">
        <v>739.04</v>
      </c>
      <c r="E65" s="91">
        <v>22512.32</v>
      </c>
      <c r="F65" s="92">
        <v>214450.42</v>
      </c>
      <c r="G65" s="92">
        <v>47055.11</v>
      </c>
      <c r="H65" s="92">
        <v>284756.89</v>
      </c>
      <c r="I65" s="80"/>
      <c r="J65" s="80"/>
      <c r="K65" s="80"/>
      <c r="L65" s="80"/>
      <c r="M65" s="80"/>
      <c r="N65" s="81"/>
      <c r="O65" s="81"/>
      <c r="P65" s="81"/>
      <c r="Q65" s="81"/>
      <c r="R65" s="81"/>
      <c r="S65" s="81"/>
      <c r="T65" s="82"/>
      <c r="U65" s="82"/>
      <c r="V65" s="82"/>
      <c r="W65" s="82"/>
      <c r="X65" s="82"/>
      <c r="Y65" s="82"/>
      <c r="Z65" s="82"/>
      <c r="AA65" s="83"/>
      <c r="AB65" s="93"/>
      <c r="AC65" s="94"/>
      <c r="AD65" s="94" t="s">
        <v>367</v>
      </c>
      <c r="AE65" s="85"/>
      <c r="AF65" s="85"/>
      <c r="AG65" s="84"/>
      <c r="AH65" s="84"/>
      <c r="AI65" s="84"/>
      <c r="AJ65" s="84"/>
      <c r="AK65" s="84"/>
      <c r="AL65" s="84"/>
      <c r="AM65" s="84"/>
      <c r="AN65" s="84"/>
      <c r="AO65" s="85"/>
      <c r="AP65" s="85"/>
      <c r="AQ65" s="85"/>
      <c r="AR65" s="85"/>
      <c r="AS65" s="84"/>
      <c r="AT65" s="84"/>
      <c r="AU65" s="84"/>
      <c r="AV65" s="84"/>
      <c r="AW65" s="85"/>
      <c r="AX65" s="85"/>
      <c r="AY65" s="84"/>
      <c r="AZ65" s="84"/>
      <c r="BA65" s="84"/>
      <c r="BB65" s="84"/>
    </row>
    <row r="66" spans="1:54" s="86" customFormat="1" ht="11.25" customHeight="1" x14ac:dyDescent="0.2">
      <c r="A66" s="90"/>
      <c r="B66" s="205" t="s">
        <v>368</v>
      </c>
      <c r="C66" s="206"/>
      <c r="D66" s="95"/>
      <c r="E66" s="95"/>
      <c r="F66" s="95"/>
      <c r="G66" s="95"/>
      <c r="H66" s="95"/>
      <c r="I66" s="80"/>
      <c r="J66" s="80"/>
      <c r="K66" s="80"/>
      <c r="L66" s="80"/>
      <c r="M66" s="80"/>
      <c r="N66" s="81"/>
      <c r="O66" s="81"/>
      <c r="P66" s="81"/>
      <c r="Q66" s="81"/>
      <c r="R66" s="81"/>
      <c r="S66" s="81"/>
      <c r="T66" s="82"/>
      <c r="U66" s="82"/>
      <c r="V66" s="82"/>
      <c r="W66" s="82"/>
      <c r="X66" s="82"/>
      <c r="Y66" s="82"/>
      <c r="Z66" s="82"/>
      <c r="AA66" s="83"/>
      <c r="AB66" s="93"/>
      <c r="AC66" s="94"/>
      <c r="AD66" s="94"/>
      <c r="AE66" s="85"/>
      <c r="AF66" s="85"/>
      <c r="AG66" s="84"/>
      <c r="AH66" s="84"/>
      <c r="AI66" s="84"/>
      <c r="AJ66" s="84"/>
      <c r="AK66" s="84"/>
      <c r="AL66" s="84"/>
      <c r="AM66" s="84"/>
      <c r="AN66" s="84"/>
      <c r="AO66" s="85"/>
      <c r="AP66" s="85"/>
      <c r="AQ66" s="85"/>
      <c r="AR66" s="85"/>
      <c r="AS66" s="84"/>
      <c r="AT66" s="84"/>
      <c r="AU66" s="84"/>
      <c r="AV66" s="84"/>
      <c r="AW66" s="85"/>
      <c r="AX66" s="85"/>
      <c r="AY66" s="84"/>
      <c r="AZ66" s="84"/>
      <c r="BA66" s="84"/>
      <c r="BB66" s="84"/>
    </row>
    <row r="67" spans="1:54" s="86" customFormat="1" ht="14.25" x14ac:dyDescent="0.2">
      <c r="A67" s="90"/>
      <c r="B67" s="202" t="s">
        <v>369</v>
      </c>
      <c r="C67" s="203"/>
      <c r="D67" s="95"/>
      <c r="E67" s="95"/>
      <c r="F67" s="95"/>
      <c r="G67" s="95"/>
      <c r="H67" s="91">
        <v>10453.6</v>
      </c>
      <c r="I67" s="80"/>
      <c r="J67" s="80"/>
      <c r="K67" s="80"/>
      <c r="L67" s="80"/>
      <c r="M67" s="80"/>
      <c r="N67" s="81"/>
      <c r="O67" s="81"/>
      <c r="P67" s="81"/>
      <c r="Q67" s="81"/>
      <c r="R67" s="81"/>
      <c r="S67" s="81"/>
      <c r="T67" s="82"/>
      <c r="U67" s="82"/>
      <c r="V67" s="82"/>
      <c r="W67" s="82"/>
      <c r="X67" s="82"/>
      <c r="Y67" s="82"/>
      <c r="Z67" s="82"/>
      <c r="AA67" s="83"/>
      <c r="AB67" s="93"/>
      <c r="AC67" s="94"/>
      <c r="AD67" s="94"/>
      <c r="AE67" s="85"/>
      <c r="AF67" s="85"/>
      <c r="AG67" s="84"/>
      <c r="AH67" s="84"/>
      <c r="AI67" s="84"/>
      <c r="AJ67" s="84"/>
      <c r="AK67" s="84"/>
      <c r="AL67" s="84"/>
      <c r="AM67" s="84"/>
      <c r="AN67" s="84"/>
      <c r="AO67" s="85"/>
      <c r="AP67" s="85"/>
      <c r="AQ67" s="85"/>
      <c r="AR67" s="85"/>
      <c r="AS67" s="84"/>
      <c r="AT67" s="84"/>
      <c r="AU67" s="84"/>
      <c r="AV67" s="84"/>
      <c r="AW67" s="85"/>
      <c r="AX67" s="85"/>
      <c r="AY67" s="84"/>
      <c r="AZ67" s="84"/>
      <c r="BA67" s="84"/>
      <c r="BB67" s="84"/>
    </row>
    <row r="68" spans="1:54" s="86" customFormat="1" ht="14.25" x14ac:dyDescent="0.2">
      <c r="A68" s="90"/>
      <c r="B68" s="202" t="s">
        <v>370</v>
      </c>
      <c r="C68" s="203"/>
      <c r="D68" s="95"/>
      <c r="E68" s="95"/>
      <c r="F68" s="95"/>
      <c r="G68" s="95"/>
      <c r="H68" s="91">
        <v>1196.98</v>
      </c>
      <c r="I68" s="80"/>
      <c r="J68" s="80"/>
      <c r="K68" s="80"/>
      <c r="L68" s="80"/>
      <c r="M68" s="80"/>
      <c r="N68" s="81"/>
      <c r="O68" s="81"/>
      <c r="P68" s="81"/>
      <c r="Q68" s="81"/>
      <c r="R68" s="81"/>
      <c r="S68" s="81"/>
      <c r="T68" s="82"/>
      <c r="U68" s="82"/>
      <c r="V68" s="82"/>
      <c r="W68" s="82"/>
      <c r="X68" s="82"/>
      <c r="Y68" s="82"/>
      <c r="Z68" s="82"/>
      <c r="AA68" s="83"/>
      <c r="AB68" s="93"/>
      <c r="AC68" s="94"/>
      <c r="AD68" s="94"/>
      <c r="AE68" s="85"/>
      <c r="AF68" s="85"/>
      <c r="AG68" s="84"/>
      <c r="AH68" s="84"/>
      <c r="AI68" s="84"/>
      <c r="AJ68" s="84"/>
      <c r="AK68" s="84"/>
      <c r="AL68" s="84"/>
      <c r="AM68" s="84"/>
      <c r="AN68" s="84"/>
      <c r="AO68" s="85"/>
      <c r="AP68" s="85"/>
      <c r="AQ68" s="85"/>
      <c r="AR68" s="85"/>
      <c r="AS68" s="84"/>
      <c r="AT68" s="84"/>
      <c r="AU68" s="84"/>
      <c r="AV68" s="84"/>
      <c r="AW68" s="85"/>
      <c r="AX68" s="85"/>
      <c r="AY68" s="84"/>
      <c r="AZ68" s="84"/>
      <c r="BA68" s="84"/>
      <c r="BB68" s="84"/>
    </row>
    <row r="69" spans="1:54" s="86" customFormat="1" ht="14.25" x14ac:dyDescent="0.2">
      <c r="A69" s="90"/>
      <c r="B69" s="202" t="s">
        <v>371</v>
      </c>
      <c r="C69" s="203"/>
      <c r="D69" s="95"/>
      <c r="E69" s="95"/>
      <c r="F69" s="95"/>
      <c r="G69" s="95"/>
      <c r="H69" s="91">
        <v>435.42</v>
      </c>
      <c r="I69" s="80"/>
      <c r="J69" s="80"/>
      <c r="K69" s="80"/>
      <c r="L69" s="80"/>
      <c r="M69" s="80"/>
      <c r="N69" s="81"/>
      <c r="O69" s="81"/>
      <c r="P69" s="81"/>
      <c r="Q69" s="81"/>
      <c r="R69" s="81"/>
      <c r="S69" s="81"/>
      <c r="T69" s="82"/>
      <c r="U69" s="82"/>
      <c r="V69" s="82"/>
      <c r="W69" s="82"/>
      <c r="X69" s="82"/>
      <c r="Y69" s="82"/>
      <c r="Z69" s="82"/>
      <c r="AA69" s="83"/>
      <c r="AB69" s="93"/>
      <c r="AC69" s="94"/>
      <c r="AD69" s="94"/>
      <c r="AE69" s="85"/>
      <c r="AF69" s="85"/>
      <c r="AG69" s="84"/>
      <c r="AH69" s="84"/>
      <c r="AI69" s="84"/>
      <c r="AJ69" s="84"/>
      <c r="AK69" s="84"/>
      <c r="AL69" s="84"/>
      <c r="AM69" s="84"/>
      <c r="AN69" s="84"/>
      <c r="AO69" s="85"/>
      <c r="AP69" s="85"/>
      <c r="AQ69" s="85"/>
      <c r="AR69" s="85"/>
      <c r="AS69" s="84"/>
      <c r="AT69" s="84"/>
      <c r="AU69" s="84"/>
      <c r="AV69" s="84"/>
      <c r="AW69" s="85"/>
      <c r="AX69" s="85"/>
      <c r="AY69" s="84"/>
      <c r="AZ69" s="84"/>
      <c r="BA69" s="84"/>
      <c r="BB69" s="84"/>
    </row>
    <row r="70" spans="1:54" s="86" customFormat="1" ht="14.25" x14ac:dyDescent="0.2">
      <c r="A70" s="90"/>
      <c r="B70" s="202" t="s">
        <v>372</v>
      </c>
      <c r="C70" s="203"/>
      <c r="D70" s="95"/>
      <c r="E70" s="95"/>
      <c r="F70" s="95"/>
      <c r="G70" s="95"/>
      <c r="H70" s="91">
        <v>5016.16</v>
      </c>
      <c r="I70" s="80"/>
      <c r="J70" s="80"/>
      <c r="K70" s="80"/>
      <c r="L70" s="80"/>
      <c r="M70" s="80"/>
      <c r="N70" s="81"/>
      <c r="O70" s="81"/>
      <c r="P70" s="81"/>
      <c r="Q70" s="81"/>
      <c r="R70" s="81"/>
      <c r="S70" s="81"/>
      <c r="T70" s="82"/>
      <c r="U70" s="82"/>
      <c r="V70" s="82"/>
      <c r="W70" s="82"/>
      <c r="X70" s="82"/>
      <c r="Y70" s="82"/>
      <c r="Z70" s="82"/>
      <c r="AA70" s="83"/>
      <c r="AB70" s="93"/>
      <c r="AC70" s="94"/>
      <c r="AD70" s="94"/>
      <c r="AE70" s="85"/>
      <c r="AF70" s="85"/>
      <c r="AG70" s="84"/>
      <c r="AH70" s="84"/>
      <c r="AI70" s="84"/>
      <c r="AJ70" s="84"/>
      <c r="AK70" s="84"/>
      <c r="AL70" s="84"/>
      <c r="AM70" s="84"/>
      <c r="AN70" s="84"/>
      <c r="AO70" s="85"/>
      <c r="AP70" s="85"/>
      <c r="AQ70" s="85"/>
      <c r="AR70" s="85"/>
      <c r="AS70" s="84"/>
      <c r="AT70" s="84"/>
      <c r="AU70" s="84"/>
      <c r="AV70" s="84"/>
      <c r="AW70" s="85"/>
      <c r="AX70" s="85"/>
      <c r="AY70" s="84"/>
      <c r="AZ70" s="84"/>
      <c r="BA70" s="84"/>
      <c r="BB70" s="84"/>
    </row>
    <row r="71" spans="1:54" s="86" customFormat="1" ht="14.25" x14ac:dyDescent="0.2">
      <c r="A71" s="90"/>
      <c r="B71" s="202" t="s">
        <v>373</v>
      </c>
      <c r="C71" s="203"/>
      <c r="D71" s="95"/>
      <c r="E71" s="95"/>
      <c r="F71" s="95"/>
      <c r="G71" s="95"/>
      <c r="H71" s="91">
        <v>12.95</v>
      </c>
      <c r="I71" s="80"/>
      <c r="J71" s="80"/>
      <c r="K71" s="80"/>
      <c r="L71" s="80"/>
      <c r="M71" s="80"/>
      <c r="N71" s="81"/>
      <c r="O71" s="81"/>
      <c r="P71" s="81"/>
      <c r="Q71" s="81"/>
      <c r="R71" s="81"/>
      <c r="S71" s="81"/>
      <c r="T71" s="82"/>
      <c r="U71" s="82"/>
      <c r="V71" s="82"/>
      <c r="W71" s="82"/>
      <c r="X71" s="82"/>
      <c r="Y71" s="82"/>
      <c r="Z71" s="82"/>
      <c r="AA71" s="83"/>
      <c r="AB71" s="93"/>
      <c r="AC71" s="94"/>
      <c r="AD71" s="94"/>
      <c r="AE71" s="85"/>
      <c r="AF71" s="85"/>
      <c r="AG71" s="84"/>
      <c r="AH71" s="84"/>
      <c r="AI71" s="84"/>
      <c r="AJ71" s="84"/>
      <c r="AK71" s="84"/>
      <c r="AL71" s="84"/>
      <c r="AM71" s="84"/>
      <c r="AN71" s="84"/>
      <c r="AO71" s="85"/>
      <c r="AP71" s="85"/>
      <c r="AQ71" s="85"/>
      <c r="AR71" s="85"/>
      <c r="AS71" s="84"/>
      <c r="AT71" s="84"/>
      <c r="AU71" s="84"/>
      <c r="AV71" s="84"/>
      <c r="AW71" s="85"/>
      <c r="AX71" s="85"/>
      <c r="AY71" s="84"/>
      <c r="AZ71" s="84"/>
      <c r="BA71" s="84"/>
      <c r="BB71" s="84"/>
    </row>
    <row r="72" spans="1:54" s="86" customFormat="1" ht="14.25" x14ac:dyDescent="0.2">
      <c r="A72" s="90"/>
      <c r="B72" s="202" t="s">
        <v>374</v>
      </c>
      <c r="C72" s="203"/>
      <c r="D72" s="95"/>
      <c r="E72" s="95"/>
      <c r="F72" s="95"/>
      <c r="G72" s="95"/>
      <c r="H72" s="91">
        <v>9093.7900000000009</v>
      </c>
      <c r="I72" s="80"/>
      <c r="J72" s="80"/>
      <c r="K72" s="80"/>
      <c r="L72" s="80"/>
      <c r="M72" s="80"/>
      <c r="N72" s="81"/>
      <c r="O72" s="81"/>
      <c r="P72" s="81"/>
      <c r="Q72" s="81"/>
      <c r="R72" s="81"/>
      <c r="S72" s="81"/>
      <c r="T72" s="82"/>
      <c r="U72" s="82"/>
      <c r="V72" s="82"/>
      <c r="W72" s="82"/>
      <c r="X72" s="82"/>
      <c r="Y72" s="82"/>
      <c r="Z72" s="82"/>
      <c r="AA72" s="83"/>
      <c r="AB72" s="93"/>
      <c r="AC72" s="94"/>
      <c r="AD72" s="94"/>
      <c r="AE72" s="85"/>
      <c r="AF72" s="85"/>
      <c r="AG72" s="84"/>
      <c r="AH72" s="84"/>
      <c r="AI72" s="84"/>
      <c r="AJ72" s="84"/>
      <c r="AK72" s="84"/>
      <c r="AL72" s="84"/>
      <c r="AM72" s="84"/>
      <c r="AN72" s="84"/>
      <c r="AO72" s="85"/>
      <c r="AP72" s="85"/>
      <c r="AQ72" s="85"/>
      <c r="AR72" s="85"/>
      <c r="AS72" s="84"/>
      <c r="AT72" s="84"/>
      <c r="AU72" s="84"/>
      <c r="AV72" s="84"/>
      <c r="AW72" s="85"/>
      <c r="AX72" s="85"/>
      <c r="AY72" s="84"/>
      <c r="AZ72" s="84"/>
      <c r="BA72" s="84"/>
      <c r="BB72" s="84"/>
    </row>
    <row r="73" spans="1:54" s="86" customFormat="1" ht="14.25" x14ac:dyDescent="0.2">
      <c r="A73" s="90"/>
      <c r="B73" s="202" t="s">
        <v>375</v>
      </c>
      <c r="C73" s="203"/>
      <c r="D73" s="95"/>
      <c r="E73" s="95"/>
      <c r="F73" s="95"/>
      <c r="G73" s="95"/>
      <c r="H73" s="91">
        <v>4580.6400000000003</v>
      </c>
      <c r="I73" s="80"/>
      <c r="J73" s="80"/>
      <c r="K73" s="80"/>
      <c r="L73" s="80"/>
      <c r="M73" s="80"/>
      <c r="N73" s="81"/>
      <c r="O73" s="81"/>
      <c r="P73" s="81"/>
      <c r="Q73" s="81"/>
      <c r="R73" s="81"/>
      <c r="S73" s="81"/>
      <c r="T73" s="82"/>
      <c r="U73" s="82"/>
      <c r="V73" s="82"/>
      <c r="W73" s="82"/>
      <c r="X73" s="82"/>
      <c r="Y73" s="82"/>
      <c r="Z73" s="82"/>
      <c r="AA73" s="83"/>
      <c r="AB73" s="93"/>
      <c r="AC73" s="94"/>
      <c r="AD73" s="94"/>
      <c r="AE73" s="85"/>
      <c r="AF73" s="85"/>
      <c r="AG73" s="84"/>
      <c r="AH73" s="84"/>
      <c r="AI73" s="84"/>
      <c r="AJ73" s="84"/>
      <c r="AK73" s="84"/>
      <c r="AL73" s="84"/>
      <c r="AM73" s="84"/>
      <c r="AN73" s="84"/>
      <c r="AO73" s="85"/>
      <c r="AP73" s="85"/>
      <c r="AQ73" s="85"/>
      <c r="AR73" s="85"/>
      <c r="AS73" s="84"/>
      <c r="AT73" s="84"/>
      <c r="AU73" s="84"/>
      <c r="AV73" s="84"/>
      <c r="AW73" s="85"/>
      <c r="AX73" s="85"/>
      <c r="AY73" s="84"/>
      <c r="AZ73" s="84"/>
      <c r="BA73" s="84"/>
      <c r="BB73" s="84"/>
    </row>
    <row r="74" spans="1:54" s="86" customFormat="1" ht="14.25" x14ac:dyDescent="0.2">
      <c r="A74" s="90"/>
      <c r="B74" s="202" t="s">
        <v>376</v>
      </c>
      <c r="C74" s="203"/>
      <c r="D74" s="95"/>
      <c r="E74" s="95"/>
      <c r="F74" s="95"/>
      <c r="G74" s="95"/>
      <c r="H74" s="91">
        <v>214450.42</v>
      </c>
      <c r="I74" s="80"/>
      <c r="J74" s="80"/>
      <c r="K74" s="80"/>
      <c r="L74" s="80"/>
      <c r="M74" s="80"/>
      <c r="N74" s="81"/>
      <c r="O74" s="81"/>
      <c r="P74" s="81"/>
      <c r="Q74" s="81"/>
      <c r="R74" s="81"/>
      <c r="S74" s="81"/>
      <c r="T74" s="82"/>
      <c r="U74" s="82"/>
      <c r="V74" s="82"/>
      <c r="W74" s="82"/>
      <c r="X74" s="82"/>
      <c r="Y74" s="82"/>
      <c r="Z74" s="82"/>
      <c r="AA74" s="83"/>
      <c r="AB74" s="93"/>
      <c r="AC74" s="94"/>
      <c r="AD74" s="94"/>
      <c r="AE74" s="85"/>
      <c r="AF74" s="85"/>
      <c r="AG74" s="84"/>
      <c r="AH74" s="84"/>
      <c r="AI74" s="84"/>
      <c r="AJ74" s="84"/>
      <c r="AK74" s="84"/>
      <c r="AL74" s="84"/>
      <c r="AM74" s="84"/>
      <c r="AN74" s="84"/>
      <c r="AO74" s="85"/>
      <c r="AP74" s="85"/>
      <c r="AQ74" s="85"/>
      <c r="AR74" s="85"/>
      <c r="AS74" s="84"/>
      <c r="AT74" s="84"/>
      <c r="AU74" s="84"/>
      <c r="AV74" s="84"/>
      <c r="AW74" s="85"/>
      <c r="AX74" s="85"/>
      <c r="AY74" s="84"/>
      <c r="AZ74" s="84"/>
      <c r="BA74" s="84"/>
      <c r="BB74" s="84"/>
    </row>
    <row r="75" spans="1:54" s="86" customFormat="1" ht="14.25" x14ac:dyDescent="0.2">
      <c r="A75" s="96"/>
      <c r="B75" s="204" t="s">
        <v>377</v>
      </c>
      <c r="C75" s="204"/>
      <c r="D75" s="96"/>
      <c r="E75" s="96"/>
      <c r="F75" s="96"/>
      <c r="G75" s="96"/>
      <c r="H75" s="91">
        <v>47055.11</v>
      </c>
      <c r="I75" s="80"/>
      <c r="J75" s="80"/>
      <c r="K75" s="80"/>
      <c r="L75" s="80"/>
      <c r="M75" s="80"/>
      <c r="N75" s="81"/>
      <c r="O75" s="81"/>
      <c r="P75" s="81"/>
      <c r="Q75" s="81"/>
      <c r="R75" s="81"/>
      <c r="S75" s="81"/>
      <c r="T75" s="82"/>
      <c r="U75" s="82"/>
      <c r="V75" s="82"/>
      <c r="W75" s="82"/>
      <c r="X75" s="82"/>
      <c r="Y75" s="82"/>
      <c r="Z75" s="82"/>
      <c r="AA75" s="83"/>
      <c r="AB75" s="93"/>
      <c r="AC75" s="94"/>
      <c r="AD75" s="94"/>
      <c r="AE75" s="85"/>
      <c r="AF75" s="85"/>
      <c r="AG75" s="84"/>
      <c r="AH75" s="84"/>
      <c r="AI75" s="84"/>
      <c r="AJ75" s="84"/>
      <c r="AK75" s="84"/>
      <c r="AL75" s="84"/>
      <c r="AM75" s="84"/>
      <c r="AN75" s="84"/>
      <c r="AO75" s="85"/>
      <c r="AP75" s="85"/>
      <c r="AQ75" s="85"/>
      <c r="AR75" s="85"/>
      <c r="AS75" s="84"/>
      <c r="AT75" s="84"/>
      <c r="AU75" s="84"/>
      <c r="AV75" s="84"/>
      <c r="AW75" s="85"/>
      <c r="AX75" s="85"/>
      <c r="AY75" s="84"/>
      <c r="AZ75" s="84"/>
      <c r="BA75" s="84"/>
      <c r="BB75" s="84"/>
    </row>
    <row r="76" spans="1:54" ht="99" customHeight="1" x14ac:dyDescent="0.2"/>
  </sheetData>
  <mergeCells count="49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50:C50"/>
    <mergeCell ref="H22:H23"/>
    <mergeCell ref="A25:H25"/>
    <mergeCell ref="B28:C28"/>
    <mergeCell ref="A29:H29"/>
    <mergeCell ref="B33:C33"/>
    <mergeCell ref="A34:H34"/>
    <mergeCell ref="B35:C35"/>
    <mergeCell ref="A36:H36"/>
    <mergeCell ref="B38:C38"/>
    <mergeCell ref="B39:C39"/>
    <mergeCell ref="A40:H40"/>
    <mergeCell ref="B66:C66"/>
    <mergeCell ref="B51:C51"/>
    <mergeCell ref="A52:H52"/>
    <mergeCell ref="B54:C54"/>
    <mergeCell ref="A55:H55"/>
    <mergeCell ref="B57:C57"/>
    <mergeCell ref="B58:C58"/>
    <mergeCell ref="A59:H59"/>
    <mergeCell ref="B61:C61"/>
    <mergeCell ref="B62:C62"/>
    <mergeCell ref="A63:H63"/>
    <mergeCell ref="B65:C65"/>
    <mergeCell ref="B73:C73"/>
    <mergeCell ref="B74:C74"/>
    <mergeCell ref="B75:C75"/>
    <mergeCell ref="B67:C67"/>
    <mergeCell ref="B68:C68"/>
    <mergeCell ref="B69:C69"/>
    <mergeCell ref="B70:C70"/>
    <mergeCell ref="B71:C71"/>
    <mergeCell ref="B72:C7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="70" zoomScaleNormal="70" workbookViewId="0">
      <selection activeCell="H8" sqref="H8"/>
    </sheetView>
  </sheetViews>
  <sheetFormatPr defaultRowHeight="15" x14ac:dyDescent="0.25"/>
  <cols>
    <col min="1" max="1" width="9.140625" style="138"/>
    <col min="2" max="2" width="50.85546875" style="138" customWidth="1"/>
    <col min="3" max="6" width="18.85546875" style="138" customWidth="1"/>
    <col min="7" max="7" width="29.7109375" style="138" customWidth="1"/>
    <col min="8" max="8" width="18.85546875" style="138" customWidth="1"/>
    <col min="9" max="9" width="28.85546875" style="138" customWidth="1"/>
    <col min="10" max="10" width="10.140625" style="139" bestFit="1" customWidth="1"/>
    <col min="11" max="11" width="11" style="139" customWidth="1"/>
    <col min="12" max="16384" width="9.140625" style="139"/>
  </cols>
  <sheetData>
    <row r="1" spans="1:11" ht="62.25" customHeight="1" x14ac:dyDescent="0.25">
      <c r="B1" s="225" t="s">
        <v>1</v>
      </c>
      <c r="C1" s="225"/>
      <c r="D1" s="225"/>
      <c r="E1" s="225"/>
      <c r="F1" s="225"/>
      <c r="G1" s="225"/>
      <c r="H1" s="225"/>
      <c r="I1" s="225"/>
    </row>
    <row r="2" spans="1:11" ht="63.75" customHeight="1" x14ac:dyDescent="0.25">
      <c r="B2" s="226" t="s">
        <v>453</v>
      </c>
      <c r="C2" s="226"/>
      <c r="D2" s="226"/>
      <c r="E2" s="226"/>
      <c r="F2" s="226"/>
      <c r="G2" s="226"/>
      <c r="H2" s="226"/>
      <c r="I2" s="226"/>
      <c r="K2" s="140"/>
    </row>
    <row r="3" spans="1:11" ht="31.5" x14ac:dyDescent="0.25">
      <c r="A3" s="141"/>
      <c r="B3" s="142" t="s">
        <v>454</v>
      </c>
      <c r="C3" s="142" t="s">
        <v>455</v>
      </c>
      <c r="D3" s="142" t="s">
        <v>456</v>
      </c>
      <c r="E3" s="142" t="s">
        <v>457</v>
      </c>
      <c r="F3" s="142" t="s">
        <v>458</v>
      </c>
      <c r="G3" s="142" t="s">
        <v>459</v>
      </c>
      <c r="H3" s="142" t="s">
        <v>460</v>
      </c>
      <c r="I3" s="142" t="s">
        <v>461</v>
      </c>
    </row>
    <row r="4" spans="1:11" ht="38.25" customHeight="1" x14ac:dyDescent="0.25">
      <c r="A4" s="143">
        <v>1</v>
      </c>
      <c r="B4" s="144" t="s">
        <v>137</v>
      </c>
      <c r="C4" s="145" t="s">
        <v>38</v>
      </c>
      <c r="D4" s="142">
        <v>2</v>
      </c>
      <c r="E4" s="281">
        <v>74665.36</v>
      </c>
      <c r="F4" s="145" t="s">
        <v>477</v>
      </c>
      <c r="G4" s="146" t="s">
        <v>481</v>
      </c>
      <c r="H4" s="147">
        <f>E4*D4</f>
        <v>149330.72</v>
      </c>
      <c r="I4" s="146" t="s">
        <v>462</v>
      </c>
      <c r="J4" s="148"/>
      <c r="K4" s="149"/>
    </row>
    <row r="5" spans="1:11" ht="38.25" customHeight="1" x14ac:dyDescent="0.25">
      <c r="A5" s="143">
        <v>2</v>
      </c>
      <c r="B5" s="150" t="s">
        <v>484</v>
      </c>
      <c r="C5" s="163" t="s">
        <v>144</v>
      </c>
      <c r="D5" s="142">
        <v>1</v>
      </c>
      <c r="E5" s="281">
        <v>18241.3</v>
      </c>
      <c r="F5" s="145" t="s">
        <v>477</v>
      </c>
      <c r="G5" s="146" t="s">
        <v>478</v>
      </c>
      <c r="H5" s="147">
        <f>E5*D5</f>
        <v>18241.3</v>
      </c>
      <c r="I5" s="146" t="s">
        <v>462</v>
      </c>
      <c r="J5" s="148"/>
      <c r="K5" s="149"/>
    </row>
    <row r="6" spans="1:11" ht="57" customHeight="1" x14ac:dyDescent="0.25">
      <c r="A6" s="143">
        <v>3</v>
      </c>
      <c r="B6" s="150" t="s">
        <v>152</v>
      </c>
      <c r="C6" s="145" t="s">
        <v>38</v>
      </c>
      <c r="D6" s="142">
        <v>1</v>
      </c>
      <c r="E6" s="281">
        <v>5931.5495799999999</v>
      </c>
      <c r="F6" s="145" t="s">
        <v>477</v>
      </c>
      <c r="G6" s="146" t="s">
        <v>152</v>
      </c>
      <c r="H6" s="147">
        <f>E6*D6</f>
        <v>5931.5495799999999</v>
      </c>
      <c r="I6" s="146" t="s">
        <v>462</v>
      </c>
      <c r="J6" s="148"/>
      <c r="K6" s="149"/>
    </row>
    <row r="7" spans="1:11" ht="38.25" customHeight="1" x14ac:dyDescent="0.25">
      <c r="A7" s="151"/>
      <c r="B7" s="152" t="s">
        <v>463</v>
      </c>
      <c r="C7" s="143"/>
      <c r="D7" s="153"/>
      <c r="E7" s="154"/>
      <c r="F7" s="145"/>
      <c r="G7" s="155"/>
      <c r="H7" s="156">
        <f>SUM(H4:H6)</f>
        <v>173503.56957999998</v>
      </c>
      <c r="I7" s="155"/>
      <c r="J7" s="148"/>
      <c r="K7" s="149"/>
    </row>
    <row r="11" spans="1:11" x14ac:dyDescent="0.25">
      <c r="H11" s="157"/>
    </row>
    <row r="12" spans="1:11" x14ac:dyDescent="0.25">
      <c r="H12" s="158"/>
    </row>
    <row r="15" spans="1:11" x14ac:dyDescent="0.25">
      <c r="H15" s="159"/>
    </row>
    <row r="18" spans="8:11" s="138" customFormat="1" x14ac:dyDescent="0.25">
      <c r="H18" s="159"/>
      <c r="J18" s="139"/>
      <c r="K18" s="139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2"/>
  <sheetViews>
    <sheetView showOutlineSymbols="0" showWhiteSpace="0" zoomScale="80" zoomScaleNormal="80" workbookViewId="0">
      <selection activeCell="H13" sqref="H13"/>
    </sheetView>
  </sheetViews>
  <sheetFormatPr defaultColWidth="8.85546875" defaultRowHeight="15.75" outlineLevelCol="3" x14ac:dyDescent="0.25"/>
  <cols>
    <col min="1" max="1" width="10.7109375" style="174" customWidth="1"/>
    <col min="2" max="2" width="25.28515625" style="166" customWidth="1"/>
    <col min="3" max="3" width="25.140625" style="166" customWidth="1"/>
    <col min="4" max="4" width="15.7109375" style="167" customWidth="1" outlineLevel="3" collapsed="1"/>
    <col min="5" max="6" width="14.28515625" style="167" customWidth="1"/>
    <col min="7" max="7" width="14.7109375" style="167" customWidth="1"/>
    <col min="8" max="8" width="54" style="166" customWidth="1"/>
    <col min="9" max="9" width="10.42578125" style="97" bestFit="1" customWidth="1"/>
    <col min="10" max="10" width="12.7109375" style="97" bestFit="1" customWidth="1"/>
    <col min="11" max="11" width="13" style="97" customWidth="1"/>
    <col min="12" max="16384" width="8.85546875" style="97"/>
  </cols>
  <sheetData>
    <row r="1" spans="1:10" ht="47.25" customHeight="1" x14ac:dyDescent="0.2">
      <c r="A1" s="227" t="s">
        <v>1</v>
      </c>
      <c r="B1" s="227"/>
      <c r="C1" s="227"/>
      <c r="D1" s="227"/>
      <c r="E1" s="227"/>
      <c r="F1" s="227"/>
      <c r="G1" s="227"/>
      <c r="H1" s="227"/>
    </row>
    <row r="2" spans="1:10" x14ac:dyDescent="0.25">
      <c r="A2" s="166" t="s">
        <v>464</v>
      </c>
    </row>
    <row r="3" spans="1:10" s="160" customFormat="1" ht="47.25" x14ac:dyDescent="0.2">
      <c r="A3" s="168" t="s">
        <v>465</v>
      </c>
      <c r="B3" s="168" t="s">
        <v>466</v>
      </c>
      <c r="C3" s="168" t="s">
        <v>467</v>
      </c>
      <c r="D3" s="168" t="s">
        <v>468</v>
      </c>
      <c r="E3" s="168" t="s">
        <v>469</v>
      </c>
      <c r="F3" s="168" t="s">
        <v>470</v>
      </c>
      <c r="G3" s="168" t="s">
        <v>471</v>
      </c>
      <c r="H3" s="168" t="s">
        <v>472</v>
      </c>
    </row>
    <row r="4" spans="1:10" s="160" customFormat="1" x14ac:dyDescent="0.2">
      <c r="A4" s="168">
        <v>1</v>
      </c>
      <c r="B4" s="168">
        <v>2</v>
      </c>
      <c r="C4" s="168">
        <v>3</v>
      </c>
      <c r="D4" s="168">
        <v>4</v>
      </c>
      <c r="E4" s="168">
        <v>5</v>
      </c>
      <c r="F4" s="168">
        <v>6</v>
      </c>
      <c r="G4" s="168">
        <v>7</v>
      </c>
      <c r="H4" s="168">
        <v>8</v>
      </c>
    </row>
    <row r="5" spans="1:10" ht="72.75" customHeight="1" x14ac:dyDescent="0.2">
      <c r="A5" s="169" t="s">
        <v>479</v>
      </c>
      <c r="B5" s="170" t="s">
        <v>473</v>
      </c>
      <c r="C5" s="170" t="s">
        <v>485</v>
      </c>
      <c r="D5" s="171">
        <v>50297.177809999994</v>
      </c>
      <c r="E5" s="171">
        <v>1</v>
      </c>
      <c r="F5" s="171" t="s">
        <v>38</v>
      </c>
      <c r="G5" s="171">
        <f>D5/E5</f>
        <v>50297.177809999994</v>
      </c>
      <c r="H5" s="172" t="s">
        <v>480</v>
      </c>
      <c r="I5" s="161"/>
      <c r="J5" s="162"/>
    </row>
    <row r="6" spans="1:10" ht="62.25" customHeight="1" x14ac:dyDescent="0.2">
      <c r="A6" s="169" t="s">
        <v>336</v>
      </c>
      <c r="B6" s="170" t="s">
        <v>474</v>
      </c>
      <c r="C6" s="170" t="s">
        <v>485</v>
      </c>
      <c r="D6" s="173">
        <v>13496.662189999999</v>
      </c>
      <c r="E6" s="171">
        <v>1</v>
      </c>
      <c r="F6" s="171" t="s">
        <v>38</v>
      </c>
      <c r="G6" s="171">
        <f>D6/E6</f>
        <v>13496.662189999999</v>
      </c>
      <c r="H6" s="172" t="s">
        <v>486</v>
      </c>
    </row>
    <row r="7" spans="1:10" x14ac:dyDescent="0.25">
      <c r="A7" s="166" t="s">
        <v>475</v>
      </c>
    </row>
    <row r="8" spans="1:10" ht="14.25" x14ac:dyDescent="0.2">
      <c r="A8" s="228" t="s">
        <v>476</v>
      </c>
      <c r="B8" s="229"/>
      <c r="C8" s="229"/>
      <c r="D8" s="229"/>
      <c r="E8" s="229"/>
      <c r="F8" s="229"/>
      <c r="G8" s="229"/>
      <c r="H8" s="229"/>
    </row>
    <row r="9" spans="1:10" ht="21.75" customHeight="1" x14ac:dyDescent="0.2">
      <c r="A9" s="229"/>
      <c r="B9" s="229"/>
      <c r="C9" s="229"/>
      <c r="D9" s="229"/>
      <c r="E9" s="229"/>
      <c r="F9" s="229"/>
      <c r="G9" s="229"/>
      <c r="H9" s="229"/>
    </row>
    <row r="11" spans="1:10" x14ac:dyDescent="0.25">
      <c r="D11" s="175"/>
    </row>
    <row r="12" spans="1:10" x14ac:dyDescent="0.25">
      <c r="D12" s="176"/>
    </row>
  </sheetData>
  <mergeCells count="2">
    <mergeCell ref="A1:H1"/>
    <mergeCell ref="A8:H9"/>
  </mergeCells>
  <phoneticPr fontId="25" type="noConversion"/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44"/>
  <sheetViews>
    <sheetView zoomScale="60" zoomScaleNormal="60" workbookViewId="0">
      <selection activeCell="E10" sqref="E1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3" width="103.28515625" style="2" hidden="1" customWidth="1"/>
    <col min="84" max="16384" width="9.140625" style="1"/>
  </cols>
  <sheetData>
    <row r="1" spans="1:77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77" s="6" customFormat="1" ht="26.25" x14ac:dyDescent="0.25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AC2" s="10" t="s">
        <v>1</v>
      </c>
      <c r="AD2" s="10" t="s">
        <v>0</v>
      </c>
      <c r="AE2" s="10" t="s">
        <v>0</v>
      </c>
      <c r="AF2" s="10" t="s">
        <v>0</v>
      </c>
      <c r="AG2" s="10" t="s">
        <v>0</v>
      </c>
      <c r="AH2" s="10" t="s">
        <v>0</v>
      </c>
      <c r="AI2" s="10" t="s">
        <v>0</v>
      </c>
      <c r="AJ2" s="10" t="s">
        <v>0</v>
      </c>
      <c r="AK2" s="10" t="s">
        <v>0</v>
      </c>
      <c r="AL2" s="10" t="s">
        <v>0</v>
      </c>
      <c r="AM2" s="10" t="s">
        <v>0</v>
      </c>
      <c r="AN2" s="10" t="s">
        <v>0</v>
      </c>
      <c r="AO2" s="10" t="s">
        <v>0</v>
      </c>
      <c r="AP2" s="10" t="s">
        <v>0</v>
      </c>
      <c r="AQ2" s="10" t="s">
        <v>0</v>
      </c>
      <c r="AR2" s="10" t="s">
        <v>0</v>
      </c>
    </row>
    <row r="3" spans="1:77" s="6" customFormat="1" ht="15" x14ac:dyDescent="0.25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77" s="6" customFormat="1" ht="15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77" s="6" customFormat="1" ht="28.5" customHeight="1" x14ac:dyDescent="0.25">
      <c r="A5" s="232" t="s">
        <v>3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</row>
    <row r="6" spans="1:77" s="6" customFormat="1" ht="21" customHeight="1" x14ac:dyDescent="0.25">
      <c r="A6" s="233" t="s">
        <v>4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77" s="6" customFormat="1" ht="15" x14ac:dyDescent="0.25">
      <c r="A7" s="234" t="s">
        <v>5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AS7" s="10" t="s">
        <v>5</v>
      </c>
      <c r="AT7" s="10" t="s">
        <v>0</v>
      </c>
      <c r="AU7" s="10" t="s">
        <v>0</v>
      </c>
      <c r="AV7" s="10" t="s">
        <v>0</v>
      </c>
      <c r="AW7" s="10" t="s">
        <v>0</v>
      </c>
      <c r="AX7" s="10" t="s">
        <v>0</v>
      </c>
      <c r="AY7" s="10" t="s">
        <v>0</v>
      </c>
      <c r="AZ7" s="10" t="s">
        <v>0</v>
      </c>
      <c r="BA7" s="10" t="s">
        <v>0</v>
      </c>
      <c r="BB7" s="10" t="s">
        <v>0</v>
      </c>
      <c r="BC7" s="10" t="s">
        <v>0</v>
      </c>
      <c r="BD7" s="10" t="s">
        <v>0</v>
      </c>
      <c r="BE7" s="10" t="s">
        <v>0</v>
      </c>
      <c r="BF7" s="10" t="s">
        <v>0</v>
      </c>
      <c r="BG7" s="10" t="s">
        <v>0</v>
      </c>
      <c r="BH7" s="10" t="s">
        <v>0</v>
      </c>
    </row>
    <row r="8" spans="1:77" s="6" customFormat="1" ht="15.75" customHeight="1" x14ac:dyDescent="0.25">
      <c r="A8" s="233" t="s">
        <v>6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77" s="6" customFormat="1" ht="15" x14ac:dyDescent="0.25">
      <c r="A9" s="7"/>
      <c r="B9" s="12" t="s">
        <v>7</v>
      </c>
      <c r="C9" s="235"/>
      <c r="D9" s="235"/>
      <c r="E9" s="235"/>
      <c r="F9" s="235"/>
      <c r="G9" s="235"/>
      <c r="H9" s="13"/>
      <c r="I9" s="13"/>
      <c r="J9" s="13"/>
      <c r="K9" s="13"/>
      <c r="L9" s="13"/>
      <c r="M9" s="13"/>
      <c r="N9" s="13"/>
      <c r="O9" s="7"/>
      <c r="P9" s="7"/>
      <c r="BI9" s="14" t="s">
        <v>8</v>
      </c>
      <c r="BJ9" s="14" t="s">
        <v>0</v>
      </c>
      <c r="BK9" s="14" t="s">
        <v>0</v>
      </c>
      <c r="BL9" s="14" t="s">
        <v>0</v>
      </c>
      <c r="BM9" s="14" t="s">
        <v>0</v>
      </c>
    </row>
    <row r="10" spans="1:77" s="6" customFormat="1" ht="12.75" customHeight="1" x14ac:dyDescent="0.25">
      <c r="B10" s="15" t="s">
        <v>9</v>
      </c>
      <c r="C10" s="15"/>
      <c r="D10" s="16"/>
      <c r="E10" s="282">
        <v>2789.3519999999999</v>
      </c>
      <c r="F10" s="18" t="s">
        <v>10</v>
      </c>
      <c r="H10" s="15"/>
      <c r="I10" s="15"/>
      <c r="J10" s="15"/>
      <c r="K10" s="15"/>
      <c r="L10" s="15"/>
      <c r="M10" s="19"/>
      <c r="N10" s="15"/>
    </row>
    <row r="11" spans="1:77" s="6" customFormat="1" ht="12.75" customHeight="1" x14ac:dyDescent="0.25">
      <c r="B11" s="15" t="s">
        <v>11</v>
      </c>
      <c r="D11" s="16"/>
      <c r="E11" s="17">
        <v>2789.3519999999999</v>
      </c>
      <c r="F11" s="18" t="s">
        <v>10</v>
      </c>
      <c r="H11" s="15"/>
      <c r="I11" s="15"/>
      <c r="J11" s="15"/>
      <c r="K11" s="15"/>
      <c r="L11" s="15"/>
      <c r="M11" s="19"/>
      <c r="N11" s="15"/>
    </row>
    <row r="12" spans="1:77" s="6" customFormat="1" ht="12.75" customHeight="1" x14ac:dyDescent="0.25">
      <c r="B12" s="15" t="s">
        <v>12</v>
      </c>
      <c r="C12" s="15"/>
      <c r="D12" s="16"/>
      <c r="E12" s="17">
        <v>1047.433</v>
      </c>
      <c r="F12" s="18" t="s">
        <v>10</v>
      </c>
      <c r="H12" s="15"/>
      <c r="J12" s="15"/>
      <c r="K12" s="15"/>
      <c r="L12" s="15"/>
      <c r="M12" s="8"/>
      <c r="N12" s="20"/>
    </row>
    <row r="13" spans="1:77" s="6" customFormat="1" ht="12.75" customHeight="1" x14ac:dyDescent="0.25">
      <c r="B13" s="15" t="s">
        <v>13</v>
      </c>
      <c r="C13" s="15"/>
      <c r="D13" s="9"/>
      <c r="E13" s="21">
        <v>1713.07</v>
      </c>
      <c r="F13" s="18" t="s">
        <v>14</v>
      </c>
      <c r="H13" s="15"/>
      <c r="J13" s="15"/>
      <c r="K13" s="15"/>
      <c r="L13" s="15"/>
      <c r="M13" s="22"/>
      <c r="N13" s="18"/>
    </row>
    <row r="14" spans="1:77" s="6" customFormat="1" ht="12.75" customHeight="1" x14ac:dyDescent="0.25">
      <c r="B14" s="15" t="s">
        <v>15</v>
      </c>
      <c r="C14" s="15"/>
      <c r="D14" s="9"/>
      <c r="E14" s="21">
        <v>140.6</v>
      </c>
      <c r="F14" s="18" t="s">
        <v>14</v>
      </c>
      <c r="H14" s="15"/>
      <c r="J14" s="15"/>
      <c r="K14" s="15"/>
      <c r="L14" s="15"/>
      <c r="M14" s="22"/>
      <c r="N14" s="18"/>
    </row>
    <row r="15" spans="1:77" s="6" customFormat="1" ht="15" x14ac:dyDescent="0.25">
      <c r="A15" s="7"/>
      <c r="B15" s="12" t="s">
        <v>16</v>
      </c>
      <c r="C15" s="12"/>
      <c r="D15" s="7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BN15" s="14" t="s">
        <v>0</v>
      </c>
      <c r="BO15" s="14" t="s">
        <v>0</v>
      </c>
      <c r="BP15" s="14" t="s">
        <v>0</v>
      </c>
      <c r="BQ15" s="14" t="s">
        <v>0</v>
      </c>
      <c r="BR15" s="14" t="s">
        <v>0</v>
      </c>
      <c r="BS15" s="14" t="s">
        <v>0</v>
      </c>
      <c r="BT15" s="14" t="s">
        <v>0</v>
      </c>
      <c r="BU15" s="14" t="s">
        <v>0</v>
      </c>
      <c r="BV15" s="14" t="s">
        <v>0</v>
      </c>
      <c r="BW15" s="14" t="s">
        <v>0</v>
      </c>
      <c r="BX15" s="14" t="s">
        <v>0</v>
      </c>
      <c r="BY15" s="14" t="s">
        <v>0</v>
      </c>
    </row>
    <row r="16" spans="1:77" s="6" customFormat="1" ht="12.75" customHeight="1" x14ac:dyDescent="0.25">
      <c r="A16" s="12"/>
      <c r="B16" s="12"/>
      <c r="C16" s="7"/>
      <c r="D16" s="12"/>
      <c r="E16" s="23"/>
      <c r="F16" s="24"/>
      <c r="G16" s="25"/>
      <c r="H16" s="25"/>
      <c r="I16" s="12"/>
      <c r="J16" s="12"/>
      <c r="K16" s="12"/>
      <c r="L16" s="26"/>
      <c r="M16" s="12"/>
      <c r="N16" s="7"/>
      <c r="O16" s="7"/>
      <c r="P16" s="7"/>
    </row>
    <row r="17" spans="1:82" s="6" customFormat="1" ht="36" customHeight="1" x14ac:dyDescent="0.25">
      <c r="A17" s="237" t="s">
        <v>17</v>
      </c>
      <c r="B17" s="237" t="s">
        <v>18</v>
      </c>
      <c r="C17" s="237" t="s">
        <v>19</v>
      </c>
      <c r="D17" s="237"/>
      <c r="E17" s="237"/>
      <c r="F17" s="237" t="s">
        <v>20</v>
      </c>
      <c r="G17" s="238" t="s">
        <v>21</v>
      </c>
      <c r="H17" s="239"/>
      <c r="I17" s="237" t="s">
        <v>22</v>
      </c>
      <c r="J17" s="237"/>
      <c r="K17" s="237"/>
      <c r="L17" s="237"/>
      <c r="M17" s="237"/>
      <c r="N17" s="237"/>
      <c r="O17" s="237" t="s">
        <v>23</v>
      </c>
      <c r="P17" s="237" t="s">
        <v>24</v>
      </c>
    </row>
    <row r="18" spans="1:82" s="6" customFormat="1" ht="36.75" customHeight="1" x14ac:dyDescent="0.25">
      <c r="A18" s="237"/>
      <c r="B18" s="237"/>
      <c r="C18" s="237"/>
      <c r="D18" s="237"/>
      <c r="E18" s="237"/>
      <c r="F18" s="237"/>
      <c r="G18" s="240" t="s">
        <v>25</v>
      </c>
      <c r="H18" s="240" t="s">
        <v>26</v>
      </c>
      <c r="I18" s="237" t="s">
        <v>25</v>
      </c>
      <c r="J18" s="237" t="s">
        <v>27</v>
      </c>
      <c r="K18" s="242" t="s">
        <v>28</v>
      </c>
      <c r="L18" s="242"/>
      <c r="M18" s="242"/>
      <c r="N18" s="242"/>
      <c r="O18" s="237"/>
      <c r="P18" s="237"/>
    </row>
    <row r="19" spans="1:82" s="6" customFormat="1" ht="15" x14ac:dyDescent="0.25">
      <c r="A19" s="237"/>
      <c r="B19" s="237"/>
      <c r="C19" s="237"/>
      <c r="D19" s="237"/>
      <c r="E19" s="237"/>
      <c r="F19" s="237"/>
      <c r="G19" s="241"/>
      <c r="H19" s="241"/>
      <c r="I19" s="237"/>
      <c r="J19" s="237"/>
      <c r="K19" s="28" t="s">
        <v>29</v>
      </c>
      <c r="L19" s="28" t="s">
        <v>30</v>
      </c>
      <c r="M19" s="28" t="s">
        <v>31</v>
      </c>
      <c r="N19" s="28" t="s">
        <v>32</v>
      </c>
      <c r="O19" s="237"/>
      <c r="P19" s="237"/>
    </row>
    <row r="20" spans="1:82" s="6" customFormat="1" ht="15" x14ac:dyDescent="0.25">
      <c r="A20" s="27">
        <v>1</v>
      </c>
      <c r="B20" s="27">
        <v>2</v>
      </c>
      <c r="C20" s="242">
        <v>3</v>
      </c>
      <c r="D20" s="242"/>
      <c r="E20" s="242"/>
      <c r="F20" s="27">
        <v>4</v>
      </c>
      <c r="G20" s="27">
        <v>5</v>
      </c>
      <c r="H20" s="27">
        <v>6</v>
      </c>
      <c r="I20" s="27">
        <v>7</v>
      </c>
      <c r="J20" s="27">
        <v>8</v>
      </c>
      <c r="K20" s="27">
        <v>9</v>
      </c>
      <c r="L20" s="27">
        <v>10</v>
      </c>
      <c r="M20" s="27">
        <v>11</v>
      </c>
      <c r="N20" s="27">
        <v>12</v>
      </c>
      <c r="O20" s="27">
        <v>13</v>
      </c>
      <c r="P20" s="27">
        <v>14</v>
      </c>
    </row>
    <row r="21" spans="1:82" s="6" customFormat="1" ht="15" x14ac:dyDescent="0.25">
      <c r="A21" s="243" t="s">
        <v>33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BZ21" s="29" t="s">
        <v>33</v>
      </c>
    </row>
    <row r="22" spans="1:82" s="6" customFormat="1" ht="15" x14ac:dyDescent="0.25">
      <c r="A22" s="244" t="s">
        <v>34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BZ22" s="29"/>
      <c r="CA22" s="30" t="s">
        <v>34</v>
      </c>
    </row>
    <row r="23" spans="1:82" s="6" customFormat="1" ht="22.5" x14ac:dyDescent="0.25">
      <c r="A23" s="31" t="s">
        <v>35</v>
      </c>
      <c r="B23" s="32" t="s">
        <v>36</v>
      </c>
      <c r="C23" s="245" t="s">
        <v>37</v>
      </c>
      <c r="D23" s="246"/>
      <c r="E23" s="247"/>
      <c r="F23" s="31" t="s">
        <v>38</v>
      </c>
      <c r="G23" s="33"/>
      <c r="H23" s="34">
        <v>2</v>
      </c>
      <c r="I23" s="35">
        <v>328664.09999999998</v>
      </c>
      <c r="J23" s="35">
        <v>623866.31000000006</v>
      </c>
      <c r="K23" s="35">
        <v>443709.31</v>
      </c>
      <c r="L23" s="35">
        <v>122087.26</v>
      </c>
      <c r="M23" s="35">
        <v>51496.27</v>
      </c>
      <c r="N23" s="35">
        <v>6573.47</v>
      </c>
      <c r="O23" s="36">
        <v>788.13</v>
      </c>
      <c r="P23" s="36">
        <v>70.38</v>
      </c>
      <c r="BZ23" s="29"/>
      <c r="CA23" s="30"/>
      <c r="CB23" s="2" t="s">
        <v>37</v>
      </c>
    </row>
    <row r="24" spans="1:82" s="6" customFormat="1" ht="33.75" x14ac:dyDescent="0.25">
      <c r="A24" s="31" t="s">
        <v>39</v>
      </c>
      <c r="B24" s="32" t="s">
        <v>40</v>
      </c>
      <c r="C24" s="245" t="s">
        <v>41</v>
      </c>
      <c r="D24" s="246"/>
      <c r="E24" s="247"/>
      <c r="F24" s="31" t="s">
        <v>38</v>
      </c>
      <c r="G24" s="33"/>
      <c r="H24" s="34">
        <v>2</v>
      </c>
      <c r="I24" s="35">
        <v>117655.59</v>
      </c>
      <c r="J24" s="35">
        <v>348827.58</v>
      </c>
      <c r="K24" s="35">
        <v>254110.45</v>
      </c>
      <c r="L24" s="35">
        <v>38725.1</v>
      </c>
      <c r="M24" s="35">
        <v>33207.879999999997</v>
      </c>
      <c r="N24" s="35">
        <v>22784.15</v>
      </c>
      <c r="O24" s="37">
        <v>461.7</v>
      </c>
      <c r="P24" s="37">
        <v>56.7</v>
      </c>
      <c r="BZ24" s="29"/>
      <c r="CA24" s="30"/>
      <c r="CB24" s="2" t="s">
        <v>41</v>
      </c>
    </row>
    <row r="25" spans="1:82" s="6" customFormat="1" ht="15" x14ac:dyDescent="0.25">
      <c r="A25" s="244" t="s">
        <v>42</v>
      </c>
      <c r="B25" s="244"/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BZ25" s="29"/>
      <c r="CA25" s="30" t="s">
        <v>42</v>
      </c>
    </row>
    <row r="26" spans="1:82" s="6" customFormat="1" ht="33.75" x14ac:dyDescent="0.25">
      <c r="A26" s="31" t="s">
        <v>43</v>
      </c>
      <c r="B26" s="32" t="s">
        <v>44</v>
      </c>
      <c r="C26" s="245" t="s">
        <v>45</v>
      </c>
      <c r="D26" s="246"/>
      <c r="E26" s="247"/>
      <c r="F26" s="31" t="s">
        <v>38</v>
      </c>
      <c r="G26" s="33"/>
      <c r="H26" s="34">
        <v>10</v>
      </c>
      <c r="I26" s="35">
        <v>1485.92</v>
      </c>
      <c r="J26" s="35">
        <v>15621.1</v>
      </c>
      <c r="K26" s="35">
        <v>11286.77</v>
      </c>
      <c r="L26" s="35">
        <v>2408.2600000000002</v>
      </c>
      <c r="M26" s="35">
        <v>1758.86</v>
      </c>
      <c r="N26" s="36">
        <v>167.21</v>
      </c>
      <c r="O26" s="36">
        <v>19.47</v>
      </c>
      <c r="P26" s="36">
        <v>2.93</v>
      </c>
      <c r="BZ26" s="29"/>
      <c r="CA26" s="30"/>
      <c r="CB26" s="2" t="s">
        <v>45</v>
      </c>
    </row>
    <row r="27" spans="1:82" s="6" customFormat="1" ht="15" x14ac:dyDescent="0.25">
      <c r="A27" s="31" t="s">
        <v>46</v>
      </c>
      <c r="B27" s="32" t="s">
        <v>47</v>
      </c>
      <c r="C27" s="245" t="s">
        <v>48</v>
      </c>
      <c r="D27" s="246"/>
      <c r="E27" s="247"/>
      <c r="F27" s="31" t="s">
        <v>49</v>
      </c>
      <c r="G27" s="33"/>
      <c r="H27" s="34">
        <v>1</v>
      </c>
      <c r="I27" s="35">
        <v>190139.06</v>
      </c>
      <c r="J27" s="35">
        <v>35101.269999999997</v>
      </c>
      <c r="K27" s="35">
        <v>28516.57</v>
      </c>
      <c r="L27" s="35">
        <v>4167.54</v>
      </c>
      <c r="M27" s="35">
        <v>1994.69</v>
      </c>
      <c r="N27" s="36">
        <v>422.47</v>
      </c>
      <c r="O27" s="36">
        <v>50.65</v>
      </c>
      <c r="P27" s="36">
        <v>3.02</v>
      </c>
      <c r="BZ27" s="29"/>
      <c r="CA27" s="30"/>
      <c r="CB27" s="2" t="s">
        <v>48</v>
      </c>
    </row>
    <row r="28" spans="1:82" s="6" customFormat="1" ht="15" x14ac:dyDescent="0.25">
      <c r="A28" s="244" t="s">
        <v>50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BZ28" s="29"/>
      <c r="CA28" s="30" t="s">
        <v>50</v>
      </c>
    </row>
    <row r="29" spans="1:82" s="6" customFormat="1" ht="45" x14ac:dyDescent="0.25">
      <c r="A29" s="31" t="s">
        <v>51</v>
      </c>
      <c r="B29" s="32" t="s">
        <v>52</v>
      </c>
      <c r="C29" s="245" t="s">
        <v>53</v>
      </c>
      <c r="D29" s="246"/>
      <c r="E29" s="247"/>
      <c r="F29" s="31" t="s">
        <v>54</v>
      </c>
      <c r="G29" s="33"/>
      <c r="H29" s="34">
        <v>20</v>
      </c>
      <c r="I29" s="35">
        <v>12670.89</v>
      </c>
      <c r="J29" s="35">
        <v>235847.15</v>
      </c>
      <c r="K29" s="35">
        <v>216365.39</v>
      </c>
      <c r="L29" s="35">
        <v>11289.62</v>
      </c>
      <c r="M29" s="35">
        <v>4986.7299999999996</v>
      </c>
      <c r="N29" s="35">
        <v>3205.41</v>
      </c>
      <c r="O29" s="36">
        <v>393.12</v>
      </c>
      <c r="P29" s="36">
        <v>7.56</v>
      </c>
      <c r="BZ29" s="29"/>
      <c r="CA29" s="30"/>
      <c r="CB29" s="2" t="s">
        <v>53</v>
      </c>
    </row>
    <row r="30" spans="1:82" s="6" customFormat="1" ht="15" x14ac:dyDescent="0.25">
      <c r="A30" s="248" t="s">
        <v>55</v>
      </c>
      <c r="B30" s="249"/>
      <c r="C30" s="249"/>
      <c r="D30" s="249"/>
      <c r="E30" s="249"/>
      <c r="F30" s="249"/>
      <c r="G30" s="249"/>
      <c r="H30" s="249"/>
      <c r="I30" s="250"/>
      <c r="J30" s="38"/>
      <c r="K30" s="38"/>
      <c r="L30" s="38"/>
      <c r="M30" s="38"/>
      <c r="N30" s="38"/>
      <c r="O30" s="38"/>
      <c r="P30" s="38"/>
      <c r="CC30" s="39" t="s">
        <v>55</v>
      </c>
    </row>
    <row r="31" spans="1:82" s="6" customFormat="1" ht="15" x14ac:dyDescent="0.25">
      <c r="A31" s="251" t="s">
        <v>56</v>
      </c>
      <c r="B31" s="252"/>
      <c r="C31" s="252"/>
      <c r="D31" s="252"/>
      <c r="E31" s="252"/>
      <c r="F31" s="252"/>
      <c r="G31" s="252"/>
      <c r="H31" s="252"/>
      <c r="I31" s="253"/>
      <c r="J31" s="35">
        <v>1259263.4099999999</v>
      </c>
      <c r="K31" s="40"/>
      <c r="L31" s="40"/>
      <c r="M31" s="40"/>
      <c r="N31" s="40"/>
      <c r="O31" s="40"/>
      <c r="P31" s="40"/>
      <c r="CC31" s="39"/>
      <c r="CD31" s="2" t="s">
        <v>56</v>
      </c>
    </row>
    <row r="32" spans="1:82" s="6" customFormat="1" ht="15" x14ac:dyDescent="0.25">
      <c r="A32" s="251" t="s">
        <v>57</v>
      </c>
      <c r="B32" s="252"/>
      <c r="C32" s="252"/>
      <c r="D32" s="252"/>
      <c r="E32" s="252"/>
      <c r="F32" s="252"/>
      <c r="G32" s="252"/>
      <c r="H32" s="252"/>
      <c r="I32" s="253"/>
      <c r="J32" s="35">
        <v>2789351.84</v>
      </c>
      <c r="K32" s="40"/>
      <c r="L32" s="40"/>
      <c r="M32" s="40"/>
      <c r="N32" s="40"/>
      <c r="O32" s="40"/>
      <c r="P32" s="40"/>
      <c r="CC32" s="39"/>
      <c r="CD32" s="2" t="s">
        <v>57</v>
      </c>
    </row>
    <row r="33" spans="1:83" s="6" customFormat="1" ht="15" x14ac:dyDescent="0.25">
      <c r="A33" s="251" t="s">
        <v>58</v>
      </c>
      <c r="B33" s="252"/>
      <c r="C33" s="252"/>
      <c r="D33" s="252"/>
      <c r="E33" s="252"/>
      <c r="F33" s="252"/>
      <c r="G33" s="252"/>
      <c r="H33" s="252"/>
      <c r="I33" s="253"/>
      <c r="J33" s="35">
        <v>1047432.92</v>
      </c>
      <c r="K33" s="40"/>
      <c r="L33" s="40"/>
      <c r="M33" s="40"/>
      <c r="N33" s="40"/>
      <c r="O33" s="40"/>
      <c r="P33" s="40"/>
      <c r="CC33" s="39"/>
      <c r="CD33" s="2" t="s">
        <v>58</v>
      </c>
    </row>
    <row r="34" spans="1:83" s="6" customFormat="1" ht="15" x14ac:dyDescent="0.25">
      <c r="A34" s="251" t="s">
        <v>59</v>
      </c>
      <c r="B34" s="252"/>
      <c r="C34" s="252"/>
      <c r="D34" s="252"/>
      <c r="E34" s="252"/>
      <c r="F34" s="252"/>
      <c r="G34" s="252"/>
      <c r="H34" s="252"/>
      <c r="I34" s="253"/>
      <c r="J34" s="35">
        <v>1001644.01</v>
      </c>
      <c r="K34" s="40"/>
      <c r="L34" s="40"/>
      <c r="M34" s="40"/>
      <c r="N34" s="40"/>
      <c r="O34" s="40"/>
      <c r="P34" s="40"/>
      <c r="CC34" s="39"/>
      <c r="CD34" s="2" t="s">
        <v>59</v>
      </c>
    </row>
    <row r="35" spans="1:83" s="6" customFormat="1" ht="15" x14ac:dyDescent="0.25">
      <c r="A35" s="251" t="s">
        <v>60</v>
      </c>
      <c r="B35" s="252"/>
      <c r="C35" s="252"/>
      <c r="D35" s="252"/>
      <c r="E35" s="252"/>
      <c r="F35" s="252"/>
      <c r="G35" s="252"/>
      <c r="H35" s="252"/>
      <c r="I35" s="253"/>
      <c r="J35" s="35">
        <v>528444.42000000004</v>
      </c>
      <c r="K35" s="40"/>
      <c r="L35" s="40"/>
      <c r="M35" s="40"/>
      <c r="N35" s="40"/>
      <c r="O35" s="40"/>
      <c r="P35" s="40"/>
      <c r="CC35" s="39"/>
      <c r="CD35" s="2" t="s">
        <v>60</v>
      </c>
    </row>
    <row r="36" spans="1:83" s="6" customFormat="1" ht="15" x14ac:dyDescent="0.25">
      <c r="A36" s="248" t="s">
        <v>61</v>
      </c>
      <c r="B36" s="249"/>
      <c r="C36" s="249"/>
      <c r="D36" s="249"/>
      <c r="E36" s="249"/>
      <c r="F36" s="249"/>
      <c r="G36" s="249"/>
      <c r="H36" s="249"/>
      <c r="I36" s="250"/>
      <c r="J36" s="41">
        <v>2789351.84</v>
      </c>
      <c r="K36" s="38"/>
      <c r="L36" s="38"/>
      <c r="M36" s="38"/>
      <c r="N36" s="38"/>
      <c r="O36" s="42">
        <v>1713.069</v>
      </c>
      <c r="P36" s="43">
        <v>140.59710000000001</v>
      </c>
      <c r="CC36" s="39"/>
      <c r="CE36" s="39" t="s">
        <v>61</v>
      </c>
    </row>
    <row r="37" spans="1:83" s="6" customFormat="1" ht="15" x14ac:dyDescent="0.25">
      <c r="A37" s="251" t="s">
        <v>62</v>
      </c>
      <c r="B37" s="252"/>
      <c r="C37" s="252"/>
      <c r="D37" s="252"/>
      <c r="E37" s="252"/>
      <c r="F37" s="252"/>
      <c r="G37" s="252"/>
      <c r="H37" s="252"/>
      <c r="I37" s="253"/>
      <c r="J37" s="40"/>
      <c r="K37" s="40"/>
      <c r="L37" s="40"/>
      <c r="M37" s="40"/>
      <c r="N37" s="40"/>
      <c r="O37" s="40"/>
      <c r="P37" s="40"/>
      <c r="CC37" s="39"/>
      <c r="CD37" s="2" t="s">
        <v>62</v>
      </c>
      <c r="CE37" s="39"/>
    </row>
    <row r="38" spans="1:83" s="6" customFormat="1" ht="15" x14ac:dyDescent="0.25">
      <c r="A38" s="251" t="s">
        <v>63</v>
      </c>
      <c r="B38" s="252"/>
      <c r="C38" s="252"/>
      <c r="D38" s="252"/>
      <c r="E38" s="252"/>
      <c r="F38" s="252"/>
      <c r="G38" s="252"/>
      <c r="H38" s="252"/>
      <c r="I38" s="253"/>
      <c r="J38" s="40"/>
      <c r="K38" s="40"/>
      <c r="L38" s="40"/>
      <c r="M38" s="40"/>
      <c r="N38" s="40"/>
      <c r="O38" s="40"/>
      <c r="P38" s="40"/>
      <c r="CC38" s="39"/>
      <c r="CD38" s="2" t="s">
        <v>63</v>
      </c>
      <c r="CE38" s="39"/>
    </row>
    <row r="39" spans="1:83" s="6" customFormat="1" ht="15" x14ac:dyDescent="0.25">
      <c r="A39" s="251" t="s">
        <v>64</v>
      </c>
      <c r="B39" s="252"/>
      <c r="C39" s="252"/>
      <c r="D39" s="252"/>
      <c r="E39" s="252"/>
      <c r="F39" s="252"/>
      <c r="G39" s="252"/>
      <c r="H39" s="252"/>
      <c r="I39" s="253"/>
      <c r="J39" s="40"/>
      <c r="K39" s="40"/>
      <c r="L39" s="40"/>
      <c r="M39" s="40"/>
      <c r="N39" s="40"/>
      <c r="O39" s="40"/>
      <c r="P39" s="40"/>
      <c r="CC39" s="39"/>
      <c r="CD39" s="2" t="s">
        <v>64</v>
      </c>
      <c r="CE39" s="39"/>
    </row>
    <row r="40" spans="1:83" s="6" customFormat="1" ht="3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5"/>
      <c r="M40" s="45"/>
      <c r="N40" s="45"/>
      <c r="O40" s="46"/>
      <c r="P40" s="46"/>
    </row>
    <row r="41" spans="1:83" s="6" customFormat="1" ht="53.2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83" s="6" customFormat="1" ht="15" x14ac:dyDescent="0.25">
      <c r="A42" s="7"/>
      <c r="B42" s="7"/>
      <c r="C42" s="7"/>
      <c r="D42" s="7"/>
      <c r="E42" s="7"/>
      <c r="F42" s="7"/>
      <c r="G42" s="7"/>
      <c r="H42" s="12"/>
      <c r="I42" s="254"/>
      <c r="J42" s="254"/>
      <c r="K42" s="254"/>
      <c r="L42" s="7"/>
      <c r="M42" s="7"/>
      <c r="N42" s="7"/>
      <c r="O42" s="7"/>
      <c r="P42" s="7"/>
    </row>
    <row r="43" spans="1:83" s="6" customFormat="1" ht="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83" s="6" customFormat="1" ht="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</sheetData>
  <mergeCells count="42">
    <mergeCell ref="I42:K42"/>
    <mergeCell ref="A35:I35"/>
    <mergeCell ref="A36:I36"/>
    <mergeCell ref="A37:I37"/>
    <mergeCell ref="A38:I38"/>
    <mergeCell ref="A39:I39"/>
    <mergeCell ref="A30:I30"/>
    <mergeCell ref="A31:I31"/>
    <mergeCell ref="A32:I32"/>
    <mergeCell ref="A33:I33"/>
    <mergeCell ref="A34:I34"/>
    <mergeCell ref="A25:P25"/>
    <mergeCell ref="C26:E26"/>
    <mergeCell ref="C27:E27"/>
    <mergeCell ref="A28:P28"/>
    <mergeCell ref="C29:E29"/>
    <mergeCell ref="C20:E20"/>
    <mergeCell ref="A21:P21"/>
    <mergeCell ref="A22:P22"/>
    <mergeCell ref="C23:E23"/>
    <mergeCell ref="C24:E24"/>
    <mergeCell ref="A8:P8"/>
    <mergeCell ref="C9:G9"/>
    <mergeCell ref="E15:P15"/>
    <mergeCell ref="A17:A19"/>
    <mergeCell ref="B17:B19"/>
    <mergeCell ref="C17:E19"/>
    <mergeCell ref="F17:F19"/>
    <mergeCell ref="G17:H17"/>
    <mergeCell ref="I17:N17"/>
    <mergeCell ref="O17:O19"/>
    <mergeCell ref="P17:P19"/>
    <mergeCell ref="G18:G19"/>
    <mergeCell ref="H18:H19"/>
    <mergeCell ref="I18:I19"/>
    <mergeCell ref="J18:J19"/>
    <mergeCell ref="K18:N18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55"/>
  <sheetViews>
    <sheetView topLeftCell="A32" zoomScale="80" zoomScaleNormal="80" workbookViewId="0">
      <selection activeCell="E10" sqref="E1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0" width="180.28515625" style="5" hidden="1" customWidth="1"/>
    <col min="81" max="84" width="103.28515625" style="2" hidden="1" customWidth="1"/>
    <col min="85" max="16384" width="9.140625" style="1"/>
  </cols>
  <sheetData>
    <row r="1" spans="1:77" s="6" customFormat="1" ht="11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77" s="6" customFormat="1" ht="26.25" x14ac:dyDescent="0.25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AC2" s="10" t="s">
        <v>1</v>
      </c>
      <c r="AD2" s="10" t="s">
        <v>0</v>
      </c>
      <c r="AE2" s="10" t="s">
        <v>0</v>
      </c>
      <c r="AF2" s="10" t="s">
        <v>0</v>
      </c>
      <c r="AG2" s="10" t="s">
        <v>0</v>
      </c>
      <c r="AH2" s="10" t="s">
        <v>0</v>
      </c>
      <c r="AI2" s="10" t="s">
        <v>0</v>
      </c>
      <c r="AJ2" s="10" t="s">
        <v>0</v>
      </c>
      <c r="AK2" s="10" t="s">
        <v>0</v>
      </c>
      <c r="AL2" s="10" t="s">
        <v>0</v>
      </c>
      <c r="AM2" s="10" t="s">
        <v>0</v>
      </c>
      <c r="AN2" s="10" t="s">
        <v>0</v>
      </c>
      <c r="AO2" s="10" t="s">
        <v>0</v>
      </c>
      <c r="AP2" s="10" t="s">
        <v>0</v>
      </c>
      <c r="AQ2" s="10" t="s">
        <v>0</v>
      </c>
      <c r="AR2" s="10" t="s">
        <v>0</v>
      </c>
    </row>
    <row r="3" spans="1:77" s="6" customFormat="1" ht="15" x14ac:dyDescent="0.25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77" s="6" customFormat="1" ht="15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77" s="6" customFormat="1" ht="28.5" customHeight="1" x14ac:dyDescent="0.25">
      <c r="A5" s="232" t="s">
        <v>65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</row>
    <row r="6" spans="1:77" s="6" customFormat="1" ht="21" customHeight="1" x14ac:dyDescent="0.25">
      <c r="A6" s="233" t="s">
        <v>4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77" s="6" customFormat="1" ht="15" x14ac:dyDescent="0.25">
      <c r="A7" s="234" t="s">
        <v>66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AS7" s="10" t="s">
        <v>66</v>
      </c>
      <c r="AT7" s="10" t="s">
        <v>0</v>
      </c>
      <c r="AU7" s="10" t="s">
        <v>0</v>
      </c>
      <c r="AV7" s="10" t="s">
        <v>0</v>
      </c>
      <c r="AW7" s="10" t="s">
        <v>0</v>
      </c>
      <c r="AX7" s="10" t="s">
        <v>0</v>
      </c>
      <c r="AY7" s="10" t="s">
        <v>0</v>
      </c>
      <c r="AZ7" s="10" t="s">
        <v>0</v>
      </c>
      <c r="BA7" s="10" t="s">
        <v>0</v>
      </c>
      <c r="BB7" s="10" t="s">
        <v>0</v>
      </c>
      <c r="BC7" s="10" t="s">
        <v>0</v>
      </c>
      <c r="BD7" s="10" t="s">
        <v>0</v>
      </c>
      <c r="BE7" s="10" t="s">
        <v>0</v>
      </c>
      <c r="BF7" s="10" t="s">
        <v>0</v>
      </c>
      <c r="BG7" s="10" t="s">
        <v>0</v>
      </c>
      <c r="BH7" s="10" t="s">
        <v>0</v>
      </c>
    </row>
    <row r="8" spans="1:77" s="6" customFormat="1" ht="15.75" customHeight="1" x14ac:dyDescent="0.25">
      <c r="A8" s="233" t="s">
        <v>6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77" s="6" customFormat="1" ht="15" x14ac:dyDescent="0.25">
      <c r="A9" s="7"/>
      <c r="B9" s="12" t="s">
        <v>7</v>
      </c>
      <c r="C9" s="235"/>
      <c r="D9" s="235"/>
      <c r="E9" s="235"/>
      <c r="F9" s="235"/>
      <c r="G9" s="235"/>
      <c r="H9" s="13"/>
      <c r="I9" s="13"/>
      <c r="J9" s="13"/>
      <c r="K9" s="13"/>
      <c r="L9" s="13"/>
      <c r="M9" s="13"/>
      <c r="N9" s="13"/>
      <c r="O9" s="7"/>
      <c r="P9" s="7"/>
      <c r="BI9" s="14" t="s">
        <v>8</v>
      </c>
      <c r="BJ9" s="14" t="s">
        <v>0</v>
      </c>
      <c r="BK9" s="14" t="s">
        <v>0</v>
      </c>
      <c r="BL9" s="14" t="s">
        <v>0</v>
      </c>
      <c r="BM9" s="14" t="s">
        <v>0</v>
      </c>
    </row>
    <row r="10" spans="1:77" s="6" customFormat="1" ht="12.75" customHeight="1" x14ac:dyDescent="0.25">
      <c r="B10" s="15" t="s">
        <v>9</v>
      </c>
      <c r="C10" s="15"/>
      <c r="D10" s="16"/>
      <c r="E10" s="17">
        <v>293.26</v>
      </c>
      <c r="F10" s="18" t="s">
        <v>10</v>
      </c>
      <c r="H10" s="15"/>
      <c r="I10" s="15"/>
      <c r="J10" s="15"/>
      <c r="K10" s="15"/>
      <c r="L10" s="15"/>
      <c r="M10" s="19"/>
      <c r="N10" s="15"/>
    </row>
    <row r="11" spans="1:77" s="6" customFormat="1" ht="12.75" customHeight="1" x14ac:dyDescent="0.25">
      <c r="B11" s="15" t="s">
        <v>67</v>
      </c>
      <c r="D11" s="16"/>
      <c r="E11" s="17">
        <v>293.26</v>
      </c>
      <c r="F11" s="18" t="s">
        <v>10</v>
      </c>
      <c r="H11" s="15"/>
      <c r="I11" s="15"/>
      <c r="J11" s="15"/>
      <c r="K11" s="15"/>
      <c r="L11" s="15"/>
      <c r="M11" s="19"/>
      <c r="N11" s="15"/>
    </row>
    <row r="12" spans="1:77" s="6" customFormat="1" ht="12.75" customHeight="1" x14ac:dyDescent="0.25">
      <c r="B12" s="15" t="s">
        <v>12</v>
      </c>
      <c r="C12" s="15"/>
      <c r="D12" s="16"/>
      <c r="E12" s="17">
        <v>42.042000000000002</v>
      </c>
      <c r="F12" s="18" t="s">
        <v>10</v>
      </c>
      <c r="H12" s="15"/>
      <c r="J12" s="15"/>
      <c r="K12" s="15"/>
      <c r="L12" s="15"/>
      <c r="M12" s="8"/>
      <c r="N12" s="20"/>
    </row>
    <row r="13" spans="1:77" s="6" customFormat="1" ht="12.75" customHeight="1" x14ac:dyDescent="0.25">
      <c r="B13" s="15" t="s">
        <v>13</v>
      </c>
      <c r="C13" s="15"/>
      <c r="D13" s="9"/>
      <c r="E13" s="21">
        <v>58.74</v>
      </c>
      <c r="F13" s="18" t="s">
        <v>14</v>
      </c>
      <c r="H13" s="15"/>
      <c r="J13" s="15"/>
      <c r="K13" s="15"/>
      <c r="L13" s="15"/>
      <c r="M13" s="22"/>
      <c r="N13" s="18"/>
    </row>
    <row r="14" spans="1:77" s="6" customFormat="1" ht="12.75" customHeight="1" x14ac:dyDescent="0.25">
      <c r="B14" s="15" t="s">
        <v>15</v>
      </c>
      <c r="C14" s="15"/>
      <c r="D14" s="9"/>
      <c r="E14" s="21">
        <v>14.2</v>
      </c>
      <c r="F14" s="18" t="s">
        <v>14</v>
      </c>
      <c r="H14" s="15"/>
      <c r="J14" s="15"/>
      <c r="K14" s="15"/>
      <c r="L14" s="15"/>
      <c r="M14" s="22"/>
      <c r="N14" s="18"/>
    </row>
    <row r="15" spans="1:77" s="6" customFormat="1" ht="15" x14ac:dyDescent="0.25">
      <c r="A15" s="7"/>
      <c r="B15" s="12" t="s">
        <v>16</v>
      </c>
      <c r="C15" s="12"/>
      <c r="D15" s="7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BN15" s="14" t="s">
        <v>0</v>
      </c>
      <c r="BO15" s="14" t="s">
        <v>0</v>
      </c>
      <c r="BP15" s="14" t="s">
        <v>0</v>
      </c>
      <c r="BQ15" s="14" t="s">
        <v>0</v>
      </c>
      <c r="BR15" s="14" t="s">
        <v>0</v>
      </c>
      <c r="BS15" s="14" t="s">
        <v>0</v>
      </c>
      <c r="BT15" s="14" t="s">
        <v>0</v>
      </c>
      <c r="BU15" s="14" t="s">
        <v>0</v>
      </c>
      <c r="BV15" s="14" t="s">
        <v>0</v>
      </c>
      <c r="BW15" s="14" t="s">
        <v>0</v>
      </c>
      <c r="BX15" s="14" t="s">
        <v>0</v>
      </c>
      <c r="BY15" s="14" t="s">
        <v>0</v>
      </c>
    </row>
    <row r="16" spans="1:77" s="6" customFormat="1" ht="12.75" customHeight="1" x14ac:dyDescent="0.25">
      <c r="A16" s="12"/>
      <c r="B16" s="12"/>
      <c r="C16" s="7"/>
      <c r="D16" s="12"/>
      <c r="E16" s="23"/>
      <c r="F16" s="24"/>
      <c r="G16" s="25"/>
      <c r="H16" s="25"/>
      <c r="I16" s="12"/>
      <c r="J16" s="12"/>
      <c r="K16" s="12"/>
      <c r="L16" s="26"/>
      <c r="M16" s="12"/>
      <c r="N16" s="7"/>
      <c r="O16" s="7"/>
      <c r="P16" s="7"/>
    </row>
    <row r="17" spans="1:81" s="6" customFormat="1" ht="36" customHeight="1" x14ac:dyDescent="0.25">
      <c r="A17" s="237" t="s">
        <v>17</v>
      </c>
      <c r="B17" s="237" t="s">
        <v>18</v>
      </c>
      <c r="C17" s="237" t="s">
        <v>19</v>
      </c>
      <c r="D17" s="237"/>
      <c r="E17" s="237"/>
      <c r="F17" s="237" t="s">
        <v>20</v>
      </c>
      <c r="G17" s="238" t="s">
        <v>21</v>
      </c>
      <c r="H17" s="239"/>
      <c r="I17" s="237" t="s">
        <v>22</v>
      </c>
      <c r="J17" s="237"/>
      <c r="K17" s="237"/>
      <c r="L17" s="237"/>
      <c r="M17" s="237"/>
      <c r="N17" s="237"/>
      <c r="O17" s="237" t="s">
        <v>23</v>
      </c>
      <c r="P17" s="237" t="s">
        <v>24</v>
      </c>
    </row>
    <row r="18" spans="1:81" s="6" customFormat="1" ht="36.75" customHeight="1" x14ac:dyDescent="0.25">
      <c r="A18" s="237"/>
      <c r="B18" s="237"/>
      <c r="C18" s="237"/>
      <c r="D18" s="237"/>
      <c r="E18" s="237"/>
      <c r="F18" s="237"/>
      <c r="G18" s="240" t="s">
        <v>25</v>
      </c>
      <c r="H18" s="240" t="s">
        <v>26</v>
      </c>
      <c r="I18" s="237" t="s">
        <v>25</v>
      </c>
      <c r="J18" s="237" t="s">
        <v>27</v>
      </c>
      <c r="K18" s="242" t="s">
        <v>28</v>
      </c>
      <c r="L18" s="242"/>
      <c r="M18" s="242"/>
      <c r="N18" s="242"/>
      <c r="O18" s="237"/>
      <c r="P18" s="237"/>
    </row>
    <row r="19" spans="1:81" s="6" customFormat="1" ht="15" x14ac:dyDescent="0.25">
      <c r="A19" s="237"/>
      <c r="B19" s="237"/>
      <c r="C19" s="237"/>
      <c r="D19" s="237"/>
      <c r="E19" s="237"/>
      <c r="F19" s="237"/>
      <c r="G19" s="241"/>
      <c r="H19" s="241"/>
      <c r="I19" s="237"/>
      <c r="J19" s="237"/>
      <c r="K19" s="28" t="s">
        <v>29</v>
      </c>
      <c r="L19" s="28" t="s">
        <v>30</v>
      </c>
      <c r="M19" s="28" t="s">
        <v>31</v>
      </c>
      <c r="N19" s="28" t="s">
        <v>32</v>
      </c>
      <c r="O19" s="237"/>
      <c r="P19" s="237"/>
    </row>
    <row r="20" spans="1:81" s="6" customFormat="1" ht="15" x14ac:dyDescent="0.25">
      <c r="A20" s="27">
        <v>1</v>
      </c>
      <c r="B20" s="27">
        <v>2</v>
      </c>
      <c r="C20" s="242">
        <v>3</v>
      </c>
      <c r="D20" s="242"/>
      <c r="E20" s="242"/>
      <c r="F20" s="27">
        <v>4</v>
      </c>
      <c r="G20" s="27">
        <v>5</v>
      </c>
      <c r="H20" s="27">
        <v>6</v>
      </c>
      <c r="I20" s="27">
        <v>7</v>
      </c>
      <c r="J20" s="27">
        <v>8</v>
      </c>
      <c r="K20" s="27">
        <v>9</v>
      </c>
      <c r="L20" s="27">
        <v>10</v>
      </c>
      <c r="M20" s="27">
        <v>11</v>
      </c>
      <c r="N20" s="27">
        <v>12</v>
      </c>
      <c r="O20" s="27">
        <v>13</v>
      </c>
      <c r="P20" s="27">
        <v>14</v>
      </c>
    </row>
    <row r="21" spans="1:81" s="6" customFormat="1" ht="15" x14ac:dyDescent="0.25">
      <c r="A21" s="243" t="s">
        <v>68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BZ21" s="29" t="s">
        <v>68</v>
      </c>
    </row>
    <row r="22" spans="1:81" s="6" customFormat="1" ht="33.75" x14ac:dyDescent="0.25">
      <c r="A22" s="31" t="s">
        <v>35</v>
      </c>
      <c r="B22" s="32" t="s">
        <v>69</v>
      </c>
      <c r="C22" s="245" t="s">
        <v>70</v>
      </c>
      <c r="D22" s="246"/>
      <c r="E22" s="247"/>
      <c r="F22" s="31" t="s">
        <v>71</v>
      </c>
      <c r="G22" s="33"/>
      <c r="H22" s="47">
        <v>0.05</v>
      </c>
      <c r="I22" s="35">
        <v>53083.54</v>
      </c>
      <c r="J22" s="35">
        <v>6244.78</v>
      </c>
      <c r="K22" s="36">
        <v>303.75</v>
      </c>
      <c r="L22" s="35">
        <v>3711.21</v>
      </c>
      <c r="M22" s="35">
        <v>2229.8200000000002</v>
      </c>
      <c r="N22" s="40"/>
      <c r="O22" s="36">
        <v>0.66</v>
      </c>
      <c r="P22" s="36">
        <v>3.45</v>
      </c>
      <c r="BZ22" s="29"/>
      <c r="CA22" s="2" t="s">
        <v>70</v>
      </c>
    </row>
    <row r="23" spans="1:81" s="6" customFormat="1" ht="45" x14ac:dyDescent="0.25">
      <c r="A23" s="31" t="s">
        <v>39</v>
      </c>
      <c r="B23" s="32" t="s">
        <v>72</v>
      </c>
      <c r="C23" s="245" t="s">
        <v>73</v>
      </c>
      <c r="D23" s="246"/>
      <c r="E23" s="247"/>
      <c r="F23" s="31" t="s">
        <v>71</v>
      </c>
      <c r="G23" s="33"/>
      <c r="H23" s="47">
        <v>0.03</v>
      </c>
      <c r="I23" s="35">
        <v>10145.93</v>
      </c>
      <c r="J23" s="36">
        <v>693.16</v>
      </c>
      <c r="K23" s="40"/>
      <c r="L23" s="36">
        <v>461.21</v>
      </c>
      <c r="M23" s="36">
        <v>231.95</v>
      </c>
      <c r="N23" s="40"/>
      <c r="O23" s="48">
        <v>0</v>
      </c>
      <c r="P23" s="36">
        <v>0.36</v>
      </c>
      <c r="BZ23" s="29"/>
      <c r="CA23" s="2" t="s">
        <v>73</v>
      </c>
    </row>
    <row r="24" spans="1:81" s="6" customFormat="1" ht="15" x14ac:dyDescent="0.25">
      <c r="A24" s="244" t="s">
        <v>74</v>
      </c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BZ24" s="29"/>
      <c r="CB24" s="30" t="s">
        <v>74</v>
      </c>
    </row>
    <row r="25" spans="1:81" s="6" customFormat="1" ht="33.75" x14ac:dyDescent="0.25">
      <c r="A25" s="31" t="s">
        <v>43</v>
      </c>
      <c r="B25" s="32" t="s">
        <v>75</v>
      </c>
      <c r="C25" s="245" t="s">
        <v>76</v>
      </c>
      <c r="D25" s="246"/>
      <c r="E25" s="247"/>
      <c r="F25" s="31" t="s">
        <v>49</v>
      </c>
      <c r="G25" s="33"/>
      <c r="H25" s="34">
        <v>32</v>
      </c>
      <c r="I25" s="35">
        <v>108.5</v>
      </c>
      <c r="J25" s="35">
        <v>3472</v>
      </c>
      <c r="K25" s="40"/>
      <c r="L25" s="40"/>
      <c r="M25" s="40"/>
      <c r="N25" s="35">
        <v>3472</v>
      </c>
      <c r="O25" s="48">
        <v>0</v>
      </c>
      <c r="P25" s="48">
        <v>0</v>
      </c>
      <c r="BZ25" s="29"/>
      <c r="CA25" s="2" t="s">
        <v>76</v>
      </c>
      <c r="CB25" s="30"/>
    </row>
    <row r="26" spans="1:81" s="6" customFormat="1" ht="78.75" x14ac:dyDescent="0.25">
      <c r="A26" s="31" t="s">
        <v>46</v>
      </c>
      <c r="B26" s="32" t="s">
        <v>77</v>
      </c>
      <c r="C26" s="245" t="s">
        <v>78</v>
      </c>
      <c r="D26" s="246"/>
      <c r="E26" s="247"/>
      <c r="F26" s="31" t="s">
        <v>49</v>
      </c>
      <c r="G26" s="33"/>
      <c r="H26" s="34">
        <v>32</v>
      </c>
      <c r="I26" s="35">
        <v>351.91</v>
      </c>
      <c r="J26" s="35">
        <v>14219.42</v>
      </c>
      <c r="K26" s="40"/>
      <c r="L26" s="35">
        <v>14219.42</v>
      </c>
      <c r="M26" s="40"/>
      <c r="N26" s="40"/>
      <c r="O26" s="48">
        <v>0</v>
      </c>
      <c r="P26" s="48">
        <v>0</v>
      </c>
      <c r="BZ26" s="29"/>
      <c r="CA26" s="2" t="s">
        <v>78</v>
      </c>
      <c r="CB26" s="30"/>
    </row>
    <row r="27" spans="1:81" s="6" customFormat="1" ht="15" x14ac:dyDescent="0.25">
      <c r="A27" s="248" t="s">
        <v>79</v>
      </c>
      <c r="B27" s="249"/>
      <c r="C27" s="249"/>
      <c r="D27" s="249"/>
      <c r="E27" s="249"/>
      <c r="F27" s="249"/>
      <c r="G27" s="249"/>
      <c r="H27" s="249"/>
      <c r="I27" s="250"/>
      <c r="J27" s="38"/>
      <c r="K27" s="38"/>
      <c r="L27" s="38"/>
      <c r="M27" s="38"/>
      <c r="N27" s="38"/>
      <c r="O27" s="49">
        <v>0.66184699999999996</v>
      </c>
      <c r="P27" s="50">
        <v>3.8040265</v>
      </c>
      <c r="BZ27" s="29"/>
      <c r="CB27" s="30"/>
      <c r="CC27" s="39" t="s">
        <v>79</v>
      </c>
    </row>
    <row r="28" spans="1:81" s="6" customFormat="1" ht="15" x14ac:dyDescent="0.25">
      <c r="A28" s="243" t="s">
        <v>80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BZ28" s="29" t="s">
        <v>80</v>
      </c>
      <c r="CB28" s="30"/>
      <c r="CC28" s="39"/>
    </row>
    <row r="29" spans="1:81" s="6" customFormat="1" ht="22.5" x14ac:dyDescent="0.25">
      <c r="A29" s="31" t="s">
        <v>51</v>
      </c>
      <c r="B29" s="32" t="s">
        <v>81</v>
      </c>
      <c r="C29" s="245" t="s">
        <v>82</v>
      </c>
      <c r="D29" s="246"/>
      <c r="E29" s="247"/>
      <c r="F29" s="31" t="s">
        <v>83</v>
      </c>
      <c r="G29" s="33"/>
      <c r="H29" s="34">
        <v>9</v>
      </c>
      <c r="I29" s="35">
        <v>2046.73</v>
      </c>
      <c r="J29" s="35">
        <v>28864.05</v>
      </c>
      <c r="K29" s="35">
        <v>19935.62</v>
      </c>
      <c r="L29" s="35">
        <v>4303.55</v>
      </c>
      <c r="M29" s="35">
        <v>4600.7700000000004</v>
      </c>
      <c r="N29" s="36">
        <v>24.11</v>
      </c>
      <c r="O29" s="36">
        <v>38.42</v>
      </c>
      <c r="P29" s="36">
        <v>6.52</v>
      </c>
      <c r="BZ29" s="29"/>
      <c r="CA29" s="2" t="s">
        <v>82</v>
      </c>
      <c r="CB29" s="30"/>
      <c r="CC29" s="39"/>
    </row>
    <row r="30" spans="1:81" s="6" customFormat="1" ht="33.75" x14ac:dyDescent="0.25">
      <c r="A30" s="31" t="s">
        <v>84</v>
      </c>
      <c r="B30" s="32" t="s">
        <v>85</v>
      </c>
      <c r="C30" s="245" t="s">
        <v>86</v>
      </c>
      <c r="D30" s="246"/>
      <c r="E30" s="247"/>
      <c r="F30" s="31" t="s">
        <v>83</v>
      </c>
      <c r="G30" s="33"/>
      <c r="H30" s="47">
        <v>10.98</v>
      </c>
      <c r="I30" s="35">
        <v>1646.59</v>
      </c>
      <c r="J30" s="35">
        <v>18079.560000000001</v>
      </c>
      <c r="K30" s="40"/>
      <c r="L30" s="40"/>
      <c r="M30" s="40"/>
      <c r="N30" s="35">
        <v>18079.560000000001</v>
      </c>
      <c r="O30" s="48">
        <v>0</v>
      </c>
      <c r="P30" s="48">
        <v>0</v>
      </c>
      <c r="BZ30" s="29"/>
      <c r="CA30" s="2" t="s">
        <v>86</v>
      </c>
      <c r="CB30" s="30"/>
      <c r="CC30" s="39"/>
    </row>
    <row r="31" spans="1:81" s="6" customFormat="1" ht="33.75" x14ac:dyDescent="0.25">
      <c r="A31" s="31" t="s">
        <v>87</v>
      </c>
      <c r="B31" s="32" t="s">
        <v>88</v>
      </c>
      <c r="C31" s="245" t="s">
        <v>89</v>
      </c>
      <c r="D31" s="246"/>
      <c r="E31" s="247"/>
      <c r="F31" s="31" t="s">
        <v>90</v>
      </c>
      <c r="G31" s="33"/>
      <c r="H31" s="47">
        <v>0.01</v>
      </c>
      <c r="I31" s="35">
        <v>120321.62</v>
      </c>
      <c r="J31" s="35">
        <v>1997.37</v>
      </c>
      <c r="K31" s="36">
        <v>564.02</v>
      </c>
      <c r="L31" s="35">
        <v>1021.33</v>
      </c>
      <c r="M31" s="36">
        <v>412.02</v>
      </c>
      <c r="N31" s="40"/>
      <c r="O31" s="36">
        <v>1.0900000000000001</v>
      </c>
      <c r="P31" s="36">
        <v>0.45</v>
      </c>
      <c r="BZ31" s="29"/>
      <c r="CA31" s="2" t="s">
        <v>89</v>
      </c>
      <c r="CB31" s="30"/>
      <c r="CC31" s="39"/>
    </row>
    <row r="32" spans="1:81" s="6" customFormat="1" ht="33.75" x14ac:dyDescent="0.25">
      <c r="A32" s="31" t="s">
        <v>91</v>
      </c>
      <c r="B32" s="32" t="s">
        <v>92</v>
      </c>
      <c r="C32" s="245" t="s">
        <v>93</v>
      </c>
      <c r="D32" s="246"/>
      <c r="E32" s="247"/>
      <c r="F32" s="31" t="s">
        <v>83</v>
      </c>
      <c r="G32" s="33"/>
      <c r="H32" s="47">
        <v>0.88</v>
      </c>
      <c r="I32" s="35">
        <v>25307.88</v>
      </c>
      <c r="J32" s="35">
        <v>22270.93</v>
      </c>
      <c r="K32" s="40"/>
      <c r="L32" s="40"/>
      <c r="M32" s="40"/>
      <c r="N32" s="35">
        <v>22270.93</v>
      </c>
      <c r="O32" s="48">
        <v>0</v>
      </c>
      <c r="P32" s="48">
        <v>0</v>
      </c>
      <c r="BZ32" s="29"/>
      <c r="CA32" s="2" t="s">
        <v>93</v>
      </c>
      <c r="CB32" s="30"/>
      <c r="CC32" s="39"/>
    </row>
    <row r="33" spans="1:84" s="6" customFormat="1" ht="33.75" x14ac:dyDescent="0.25">
      <c r="A33" s="31" t="s">
        <v>94</v>
      </c>
      <c r="B33" s="32" t="s">
        <v>88</v>
      </c>
      <c r="C33" s="245" t="s">
        <v>89</v>
      </c>
      <c r="D33" s="246"/>
      <c r="E33" s="247"/>
      <c r="F33" s="31" t="s">
        <v>90</v>
      </c>
      <c r="G33" s="33"/>
      <c r="H33" s="47">
        <v>0.03</v>
      </c>
      <c r="I33" s="35">
        <v>120321.62</v>
      </c>
      <c r="J33" s="35">
        <v>5992.12</v>
      </c>
      <c r="K33" s="35">
        <v>1692.07</v>
      </c>
      <c r="L33" s="35">
        <v>3064</v>
      </c>
      <c r="M33" s="35">
        <v>1236.05</v>
      </c>
      <c r="N33" s="40"/>
      <c r="O33" s="36">
        <v>3.26</v>
      </c>
      <c r="P33" s="36">
        <v>1.35</v>
      </c>
      <c r="BZ33" s="29"/>
      <c r="CA33" s="2" t="s">
        <v>89</v>
      </c>
      <c r="CB33" s="30"/>
      <c r="CC33" s="39"/>
    </row>
    <row r="34" spans="1:84" s="6" customFormat="1" ht="33.75" x14ac:dyDescent="0.25">
      <c r="A34" s="31" t="s">
        <v>95</v>
      </c>
      <c r="B34" s="32" t="s">
        <v>96</v>
      </c>
      <c r="C34" s="245" t="s">
        <v>97</v>
      </c>
      <c r="D34" s="246"/>
      <c r="E34" s="247"/>
      <c r="F34" s="31" t="s">
        <v>83</v>
      </c>
      <c r="G34" s="33"/>
      <c r="H34" s="51">
        <v>1.2090000000000001</v>
      </c>
      <c r="I34" s="35">
        <v>9303.2800000000007</v>
      </c>
      <c r="J34" s="35">
        <v>11247.67</v>
      </c>
      <c r="K34" s="40"/>
      <c r="L34" s="40"/>
      <c r="M34" s="40"/>
      <c r="N34" s="35">
        <v>11247.67</v>
      </c>
      <c r="O34" s="48">
        <v>0</v>
      </c>
      <c r="P34" s="48">
        <v>0</v>
      </c>
      <c r="BZ34" s="29"/>
      <c r="CA34" s="2" t="s">
        <v>97</v>
      </c>
      <c r="CB34" s="30"/>
      <c r="CC34" s="39"/>
    </row>
    <row r="35" spans="1:84" s="6" customFormat="1" ht="33.75" x14ac:dyDescent="0.25">
      <c r="A35" s="31" t="s">
        <v>98</v>
      </c>
      <c r="B35" s="32" t="s">
        <v>99</v>
      </c>
      <c r="C35" s="245" t="s">
        <v>100</v>
      </c>
      <c r="D35" s="246"/>
      <c r="E35" s="247"/>
      <c r="F35" s="31" t="s">
        <v>101</v>
      </c>
      <c r="G35" s="33"/>
      <c r="H35" s="51">
        <v>2.5999999999999999E-2</v>
      </c>
      <c r="I35" s="35">
        <v>522143.94</v>
      </c>
      <c r="J35" s="35">
        <v>18635.79</v>
      </c>
      <c r="K35" s="35">
        <v>7811.02</v>
      </c>
      <c r="L35" s="35">
        <v>5062.41</v>
      </c>
      <c r="M35" s="35">
        <v>1956.99</v>
      </c>
      <c r="N35" s="35">
        <v>3805.37</v>
      </c>
      <c r="O35" s="36">
        <v>11.41</v>
      </c>
      <c r="P35" s="36">
        <v>2.0699999999999998</v>
      </c>
      <c r="BZ35" s="29"/>
      <c r="CA35" s="2" t="s">
        <v>100</v>
      </c>
      <c r="CB35" s="30"/>
      <c r="CC35" s="39"/>
    </row>
    <row r="36" spans="1:84" s="6" customFormat="1" ht="33.75" x14ac:dyDescent="0.25">
      <c r="A36" s="31" t="s">
        <v>102</v>
      </c>
      <c r="B36" s="32" t="s">
        <v>103</v>
      </c>
      <c r="C36" s="245" t="s">
        <v>104</v>
      </c>
      <c r="D36" s="246"/>
      <c r="E36" s="247"/>
      <c r="F36" s="31" t="s">
        <v>83</v>
      </c>
      <c r="G36" s="33"/>
      <c r="H36" s="52">
        <v>1.4</v>
      </c>
      <c r="I36" s="35">
        <v>38294.18</v>
      </c>
      <c r="J36" s="35">
        <v>53611.85</v>
      </c>
      <c r="K36" s="40"/>
      <c r="L36" s="40"/>
      <c r="M36" s="40"/>
      <c r="N36" s="35">
        <v>53611.85</v>
      </c>
      <c r="O36" s="48">
        <v>0</v>
      </c>
      <c r="P36" s="48">
        <v>0</v>
      </c>
      <c r="BZ36" s="29"/>
      <c r="CA36" s="2" t="s">
        <v>104</v>
      </c>
      <c r="CB36" s="30"/>
      <c r="CC36" s="39"/>
    </row>
    <row r="37" spans="1:84" s="6" customFormat="1" ht="33.75" x14ac:dyDescent="0.25">
      <c r="A37" s="31" t="s">
        <v>105</v>
      </c>
      <c r="B37" s="32" t="s">
        <v>106</v>
      </c>
      <c r="C37" s="245" t="s">
        <v>107</v>
      </c>
      <c r="D37" s="246"/>
      <c r="E37" s="247"/>
      <c r="F37" s="31" t="s">
        <v>83</v>
      </c>
      <c r="G37" s="33"/>
      <c r="H37" s="52">
        <v>1.2</v>
      </c>
      <c r="I37" s="35">
        <v>21235.63</v>
      </c>
      <c r="J37" s="35">
        <v>25482.76</v>
      </c>
      <c r="K37" s="40"/>
      <c r="L37" s="40"/>
      <c r="M37" s="40"/>
      <c r="N37" s="35">
        <v>25482.76</v>
      </c>
      <c r="O37" s="48">
        <v>0</v>
      </c>
      <c r="P37" s="48">
        <v>0</v>
      </c>
      <c r="BZ37" s="29"/>
      <c r="CA37" s="2" t="s">
        <v>107</v>
      </c>
      <c r="CB37" s="30"/>
      <c r="CC37" s="39"/>
    </row>
    <row r="38" spans="1:84" s="6" customFormat="1" ht="15" x14ac:dyDescent="0.25">
      <c r="A38" s="31" t="s">
        <v>108</v>
      </c>
      <c r="B38" s="32" t="s">
        <v>109</v>
      </c>
      <c r="C38" s="245" t="s">
        <v>110</v>
      </c>
      <c r="D38" s="246"/>
      <c r="E38" s="247"/>
      <c r="F38" s="31" t="s">
        <v>90</v>
      </c>
      <c r="G38" s="33"/>
      <c r="H38" s="52">
        <v>0.2</v>
      </c>
      <c r="I38" s="35">
        <v>17209.57</v>
      </c>
      <c r="J38" s="35">
        <v>4458.5</v>
      </c>
      <c r="K38" s="35">
        <v>1068.1199999999999</v>
      </c>
      <c r="L38" s="35">
        <v>3149.3</v>
      </c>
      <c r="M38" s="40"/>
      <c r="N38" s="36">
        <v>241.08</v>
      </c>
      <c r="O38" s="37">
        <v>3.9</v>
      </c>
      <c r="P38" s="36">
        <v>2.39</v>
      </c>
      <c r="BZ38" s="29"/>
      <c r="CA38" s="2" t="s">
        <v>110</v>
      </c>
      <c r="CB38" s="30"/>
      <c r="CC38" s="39"/>
    </row>
    <row r="39" spans="1:84" s="6" customFormat="1" ht="33.75" x14ac:dyDescent="0.25">
      <c r="A39" s="31" t="s">
        <v>111</v>
      </c>
      <c r="B39" s="32" t="s">
        <v>112</v>
      </c>
      <c r="C39" s="245" t="s">
        <v>113</v>
      </c>
      <c r="D39" s="246"/>
      <c r="E39" s="247"/>
      <c r="F39" s="31" t="s">
        <v>83</v>
      </c>
      <c r="G39" s="33"/>
      <c r="H39" s="52">
        <v>0.2</v>
      </c>
      <c r="I39" s="35">
        <v>18847.38</v>
      </c>
      <c r="J39" s="35">
        <v>3769.48</v>
      </c>
      <c r="K39" s="40"/>
      <c r="L39" s="40"/>
      <c r="M39" s="40"/>
      <c r="N39" s="35">
        <v>3769.48</v>
      </c>
      <c r="O39" s="48">
        <v>0</v>
      </c>
      <c r="P39" s="48">
        <v>0</v>
      </c>
      <c r="BZ39" s="29"/>
      <c r="CA39" s="2" t="s">
        <v>113</v>
      </c>
      <c r="CB39" s="30"/>
      <c r="CC39" s="39"/>
    </row>
    <row r="40" spans="1:84" s="6" customFormat="1" ht="15" x14ac:dyDescent="0.25">
      <c r="A40" s="248" t="s">
        <v>114</v>
      </c>
      <c r="B40" s="249"/>
      <c r="C40" s="249"/>
      <c r="D40" s="249"/>
      <c r="E40" s="249"/>
      <c r="F40" s="249"/>
      <c r="G40" s="249"/>
      <c r="H40" s="249"/>
      <c r="I40" s="250"/>
      <c r="J40" s="38"/>
      <c r="K40" s="38"/>
      <c r="L40" s="38"/>
      <c r="M40" s="38"/>
      <c r="N40" s="38"/>
      <c r="O40" s="50">
        <v>58.0771728</v>
      </c>
      <c r="P40" s="50">
        <v>10.3969708</v>
      </c>
      <c r="BZ40" s="29"/>
      <c r="CB40" s="30"/>
      <c r="CC40" s="39" t="s">
        <v>114</v>
      </c>
    </row>
    <row r="41" spans="1:84" s="6" customFormat="1" ht="15" x14ac:dyDescent="0.25">
      <c r="A41" s="248" t="s">
        <v>55</v>
      </c>
      <c r="B41" s="249"/>
      <c r="C41" s="249"/>
      <c r="D41" s="249"/>
      <c r="E41" s="249"/>
      <c r="F41" s="249"/>
      <c r="G41" s="249"/>
      <c r="H41" s="249"/>
      <c r="I41" s="250"/>
      <c r="J41" s="38"/>
      <c r="K41" s="38"/>
      <c r="L41" s="38"/>
      <c r="M41" s="38"/>
      <c r="N41" s="38"/>
      <c r="O41" s="38"/>
      <c r="P41" s="38"/>
      <c r="CD41" s="39" t="s">
        <v>55</v>
      </c>
    </row>
    <row r="42" spans="1:84" s="6" customFormat="1" ht="15" x14ac:dyDescent="0.25">
      <c r="A42" s="251" t="s">
        <v>56</v>
      </c>
      <c r="B42" s="252"/>
      <c r="C42" s="252"/>
      <c r="D42" s="252"/>
      <c r="E42" s="252"/>
      <c r="F42" s="252"/>
      <c r="G42" s="252"/>
      <c r="H42" s="252"/>
      <c r="I42" s="253"/>
      <c r="J42" s="35">
        <v>219039.44</v>
      </c>
      <c r="K42" s="40"/>
      <c r="L42" s="40"/>
      <c r="M42" s="40"/>
      <c r="N42" s="40"/>
      <c r="O42" s="40"/>
      <c r="P42" s="40"/>
      <c r="CD42" s="39"/>
      <c r="CE42" s="2" t="s">
        <v>56</v>
      </c>
    </row>
    <row r="43" spans="1:84" s="6" customFormat="1" ht="15" x14ac:dyDescent="0.25">
      <c r="A43" s="251" t="s">
        <v>115</v>
      </c>
      <c r="B43" s="252"/>
      <c r="C43" s="252"/>
      <c r="D43" s="252"/>
      <c r="E43" s="252"/>
      <c r="F43" s="252"/>
      <c r="G43" s="252"/>
      <c r="H43" s="252"/>
      <c r="I43" s="253"/>
      <c r="J43" s="35">
        <v>293259.99</v>
      </c>
      <c r="K43" s="40"/>
      <c r="L43" s="40"/>
      <c r="M43" s="40"/>
      <c r="N43" s="40"/>
      <c r="O43" s="40"/>
      <c r="P43" s="40"/>
      <c r="CD43" s="39"/>
      <c r="CE43" s="2" t="s">
        <v>115</v>
      </c>
    </row>
    <row r="44" spans="1:84" s="6" customFormat="1" ht="15" x14ac:dyDescent="0.25">
      <c r="A44" s="251" t="s">
        <v>58</v>
      </c>
      <c r="B44" s="252"/>
      <c r="C44" s="252"/>
      <c r="D44" s="252"/>
      <c r="E44" s="252"/>
      <c r="F44" s="252"/>
      <c r="G44" s="252"/>
      <c r="H44" s="252"/>
      <c r="I44" s="253"/>
      <c r="J44" s="35">
        <v>42042.2</v>
      </c>
      <c r="K44" s="40"/>
      <c r="L44" s="40"/>
      <c r="M44" s="40"/>
      <c r="N44" s="40"/>
      <c r="O44" s="40"/>
      <c r="P44" s="40"/>
      <c r="CD44" s="39"/>
      <c r="CE44" s="2" t="s">
        <v>58</v>
      </c>
    </row>
    <row r="45" spans="1:84" s="6" customFormat="1" ht="15" x14ac:dyDescent="0.25">
      <c r="A45" s="251" t="s">
        <v>59</v>
      </c>
      <c r="B45" s="252"/>
      <c r="C45" s="252"/>
      <c r="D45" s="252"/>
      <c r="E45" s="252"/>
      <c r="F45" s="252"/>
      <c r="G45" s="252"/>
      <c r="H45" s="252"/>
      <c r="I45" s="253"/>
      <c r="J45" s="35">
        <v>46239.34</v>
      </c>
      <c r="K45" s="40"/>
      <c r="L45" s="40"/>
      <c r="M45" s="40"/>
      <c r="N45" s="40"/>
      <c r="O45" s="40"/>
      <c r="P45" s="40"/>
      <c r="CD45" s="39"/>
      <c r="CE45" s="2" t="s">
        <v>59</v>
      </c>
    </row>
    <row r="46" spans="1:84" s="6" customFormat="1" ht="15" x14ac:dyDescent="0.25">
      <c r="A46" s="251" t="s">
        <v>60</v>
      </c>
      <c r="B46" s="252"/>
      <c r="C46" s="252"/>
      <c r="D46" s="252"/>
      <c r="E46" s="252"/>
      <c r="F46" s="252"/>
      <c r="G46" s="252"/>
      <c r="H46" s="252"/>
      <c r="I46" s="253"/>
      <c r="J46" s="35">
        <v>27981.21</v>
      </c>
      <c r="K46" s="40"/>
      <c r="L46" s="40"/>
      <c r="M46" s="40"/>
      <c r="N46" s="40"/>
      <c r="O46" s="40"/>
      <c r="P46" s="40"/>
      <c r="CD46" s="39"/>
      <c r="CE46" s="2" t="s">
        <v>60</v>
      </c>
    </row>
    <row r="47" spans="1:84" s="6" customFormat="1" ht="15" x14ac:dyDescent="0.25">
      <c r="A47" s="248" t="s">
        <v>61</v>
      </c>
      <c r="B47" s="249"/>
      <c r="C47" s="249"/>
      <c r="D47" s="249"/>
      <c r="E47" s="249"/>
      <c r="F47" s="249"/>
      <c r="G47" s="249"/>
      <c r="H47" s="249"/>
      <c r="I47" s="250"/>
      <c r="J47" s="41">
        <v>293259.99</v>
      </c>
      <c r="K47" s="38"/>
      <c r="L47" s="38"/>
      <c r="M47" s="38"/>
      <c r="N47" s="38"/>
      <c r="O47" s="50">
        <v>58.739019800000001</v>
      </c>
      <c r="P47" s="50">
        <v>14.200997299999999</v>
      </c>
      <c r="CD47" s="39"/>
      <c r="CF47" s="39" t="s">
        <v>61</v>
      </c>
    </row>
    <row r="48" spans="1:84" s="6" customFormat="1" ht="15" x14ac:dyDescent="0.25">
      <c r="A48" s="251" t="s">
        <v>62</v>
      </c>
      <c r="B48" s="252"/>
      <c r="C48" s="252"/>
      <c r="D48" s="252"/>
      <c r="E48" s="252"/>
      <c r="F48" s="252"/>
      <c r="G48" s="252"/>
      <c r="H48" s="252"/>
      <c r="I48" s="253"/>
      <c r="J48" s="40"/>
      <c r="K48" s="40"/>
      <c r="L48" s="40"/>
      <c r="M48" s="40"/>
      <c r="N48" s="40"/>
      <c r="O48" s="40"/>
      <c r="P48" s="40"/>
      <c r="CD48" s="39"/>
      <c r="CE48" s="2" t="s">
        <v>62</v>
      </c>
      <c r="CF48" s="39"/>
    </row>
    <row r="49" spans="1:84" s="6" customFormat="1" ht="15" x14ac:dyDescent="0.25">
      <c r="A49" s="251" t="s">
        <v>63</v>
      </c>
      <c r="B49" s="252"/>
      <c r="C49" s="252"/>
      <c r="D49" s="252"/>
      <c r="E49" s="252"/>
      <c r="F49" s="252"/>
      <c r="G49" s="252"/>
      <c r="H49" s="252"/>
      <c r="I49" s="253"/>
      <c r="J49" s="40"/>
      <c r="K49" s="40"/>
      <c r="L49" s="40"/>
      <c r="M49" s="40"/>
      <c r="N49" s="40"/>
      <c r="O49" s="40"/>
      <c r="P49" s="40"/>
      <c r="CD49" s="39"/>
      <c r="CE49" s="2" t="s">
        <v>63</v>
      </c>
      <c r="CF49" s="39"/>
    </row>
    <row r="50" spans="1:84" s="6" customFormat="1" ht="15" x14ac:dyDescent="0.25">
      <c r="A50" s="251" t="s">
        <v>64</v>
      </c>
      <c r="B50" s="252"/>
      <c r="C50" s="252"/>
      <c r="D50" s="252"/>
      <c r="E50" s="252"/>
      <c r="F50" s="252"/>
      <c r="G50" s="252"/>
      <c r="H50" s="252"/>
      <c r="I50" s="253"/>
      <c r="J50" s="40"/>
      <c r="K50" s="40"/>
      <c r="L50" s="40"/>
      <c r="M50" s="40"/>
      <c r="N50" s="40"/>
      <c r="O50" s="40"/>
      <c r="P50" s="40"/>
      <c r="CD50" s="39"/>
      <c r="CE50" s="2" t="s">
        <v>64</v>
      </c>
      <c r="CF50" s="39"/>
    </row>
    <row r="51" spans="1:84" s="6" customFormat="1" ht="3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5"/>
      <c r="M51" s="45"/>
      <c r="N51" s="45"/>
      <c r="O51" s="46"/>
      <c r="P51" s="46"/>
    </row>
    <row r="52" spans="1:84" s="6" customFormat="1" ht="53.2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84" s="6" customFormat="1" ht="15" x14ac:dyDescent="0.25">
      <c r="A53" s="7"/>
      <c r="B53" s="7"/>
      <c r="C53" s="7"/>
      <c r="D53" s="7"/>
      <c r="E53" s="7"/>
      <c r="F53" s="7"/>
      <c r="G53" s="7"/>
      <c r="H53" s="12"/>
      <c r="I53" s="254"/>
      <c r="J53" s="254"/>
      <c r="K53" s="254"/>
      <c r="L53" s="7"/>
      <c r="M53" s="7"/>
      <c r="N53" s="7"/>
      <c r="O53" s="7"/>
      <c r="P53" s="7"/>
    </row>
    <row r="54" spans="1:84" s="6" customFormat="1" ht="1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84" s="6" customFormat="1" ht="1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</sheetData>
  <mergeCells count="53">
    <mergeCell ref="A50:I50"/>
    <mergeCell ref="I53:K53"/>
    <mergeCell ref="A45:I45"/>
    <mergeCell ref="A46:I46"/>
    <mergeCell ref="A47:I47"/>
    <mergeCell ref="A48:I48"/>
    <mergeCell ref="A49:I49"/>
    <mergeCell ref="A40:I40"/>
    <mergeCell ref="A41:I41"/>
    <mergeCell ref="A42:I42"/>
    <mergeCell ref="A43:I43"/>
    <mergeCell ref="A44:I44"/>
    <mergeCell ref="C35:E35"/>
    <mergeCell ref="C36:E36"/>
    <mergeCell ref="C37:E37"/>
    <mergeCell ref="C38:E38"/>
    <mergeCell ref="C39:E39"/>
    <mergeCell ref="C30:E30"/>
    <mergeCell ref="C31:E31"/>
    <mergeCell ref="C32:E32"/>
    <mergeCell ref="C33:E33"/>
    <mergeCell ref="C34:E34"/>
    <mergeCell ref="C25:E25"/>
    <mergeCell ref="C26:E26"/>
    <mergeCell ref="A27:I27"/>
    <mergeCell ref="A28:P28"/>
    <mergeCell ref="C29:E29"/>
    <mergeCell ref="C20:E20"/>
    <mergeCell ref="A21:P21"/>
    <mergeCell ref="C22:E22"/>
    <mergeCell ref="C23:E23"/>
    <mergeCell ref="A24:P24"/>
    <mergeCell ref="A8:P8"/>
    <mergeCell ref="C9:G9"/>
    <mergeCell ref="E15:P15"/>
    <mergeCell ref="A17:A19"/>
    <mergeCell ref="B17:B19"/>
    <mergeCell ref="C17:E19"/>
    <mergeCell ref="F17:F19"/>
    <mergeCell ref="G17:H17"/>
    <mergeCell ref="I17:N17"/>
    <mergeCell ref="O17:O19"/>
    <mergeCell ref="P17:P19"/>
    <mergeCell ref="G18:G19"/>
    <mergeCell ref="H18:H19"/>
    <mergeCell ref="I18:I19"/>
    <mergeCell ref="J18:J19"/>
    <mergeCell ref="K18:N18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86"/>
  <sheetViews>
    <sheetView topLeftCell="A30" zoomScale="70" zoomScaleNormal="70" workbookViewId="0">
      <selection activeCell="G37" sqref="G37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4.57031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4" width="103.28515625" style="2" hidden="1" customWidth="1"/>
    <col min="85" max="16384" width="9.140625" style="1"/>
  </cols>
  <sheetData>
    <row r="1" spans="1:65" s="6" customFormat="1" ht="11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26.25" x14ac:dyDescent="0.25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AC2" s="10" t="s">
        <v>1</v>
      </c>
      <c r="AD2" s="10" t="s">
        <v>0</v>
      </c>
      <c r="AE2" s="10" t="s">
        <v>0</v>
      </c>
      <c r="AF2" s="10" t="s">
        <v>0</v>
      </c>
      <c r="AG2" s="10" t="s">
        <v>0</v>
      </c>
      <c r="AH2" s="10" t="s">
        <v>0</v>
      </c>
      <c r="AI2" s="10" t="s">
        <v>0</v>
      </c>
      <c r="AJ2" s="10" t="s">
        <v>0</v>
      </c>
      <c r="AK2" s="10" t="s">
        <v>0</v>
      </c>
      <c r="AL2" s="10" t="s">
        <v>0</v>
      </c>
      <c r="AM2" s="10" t="s">
        <v>0</v>
      </c>
      <c r="AN2" s="10" t="s">
        <v>0</v>
      </c>
      <c r="AO2" s="10" t="s">
        <v>0</v>
      </c>
      <c r="AP2" s="10" t="s">
        <v>0</v>
      </c>
      <c r="AQ2" s="10" t="s">
        <v>0</v>
      </c>
      <c r="AR2" s="10" t="s">
        <v>0</v>
      </c>
    </row>
    <row r="3" spans="1:65" s="6" customFormat="1" ht="15" x14ac:dyDescent="0.25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65" s="6" customFormat="1" ht="15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65" s="6" customFormat="1" ht="28.5" customHeight="1" x14ac:dyDescent="0.25">
      <c r="A5" s="232" t="s">
        <v>116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</row>
    <row r="6" spans="1:65" s="6" customFormat="1" ht="21" customHeight="1" x14ac:dyDescent="0.25">
      <c r="A6" s="233" t="s">
        <v>4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65" s="6" customFormat="1" ht="15" x14ac:dyDescent="0.25">
      <c r="A7" s="234" t="s">
        <v>117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AS7" s="10" t="s">
        <v>117</v>
      </c>
      <c r="AT7" s="10" t="s">
        <v>0</v>
      </c>
      <c r="AU7" s="10" t="s">
        <v>0</v>
      </c>
      <c r="AV7" s="10" t="s">
        <v>0</v>
      </c>
      <c r="AW7" s="10" t="s">
        <v>0</v>
      </c>
      <c r="AX7" s="10" t="s">
        <v>0</v>
      </c>
      <c r="AY7" s="10" t="s">
        <v>0</v>
      </c>
      <c r="AZ7" s="10" t="s">
        <v>0</v>
      </c>
      <c r="BA7" s="10" t="s">
        <v>0</v>
      </c>
      <c r="BB7" s="10" t="s">
        <v>0</v>
      </c>
      <c r="BC7" s="10" t="s">
        <v>0</v>
      </c>
      <c r="BD7" s="10" t="s">
        <v>0</v>
      </c>
      <c r="BE7" s="10" t="s">
        <v>0</v>
      </c>
      <c r="BF7" s="10" t="s">
        <v>0</v>
      </c>
      <c r="BG7" s="10" t="s">
        <v>0</v>
      </c>
      <c r="BH7" s="10" t="s">
        <v>0</v>
      </c>
    </row>
    <row r="8" spans="1:65" s="6" customFormat="1" ht="15.75" customHeight="1" x14ac:dyDescent="0.25">
      <c r="A8" s="233" t="s">
        <v>6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65" s="6" customFormat="1" ht="15" x14ac:dyDescent="0.25">
      <c r="A9" s="7"/>
      <c r="B9" s="12" t="s">
        <v>7</v>
      </c>
      <c r="C9" s="235" t="s">
        <v>8</v>
      </c>
      <c r="D9" s="235"/>
      <c r="E9" s="235"/>
      <c r="F9" s="235"/>
      <c r="G9" s="235"/>
      <c r="H9" s="13"/>
      <c r="I9" s="13"/>
      <c r="J9" s="13"/>
      <c r="K9" s="13"/>
      <c r="L9" s="13"/>
      <c r="M9" s="13"/>
      <c r="N9" s="13"/>
      <c r="O9" s="7"/>
      <c r="P9" s="7"/>
      <c r="BI9" s="14" t="s">
        <v>8</v>
      </c>
      <c r="BJ9" s="14" t="s">
        <v>0</v>
      </c>
      <c r="BK9" s="14" t="s">
        <v>0</v>
      </c>
      <c r="BL9" s="14" t="s">
        <v>0</v>
      </c>
      <c r="BM9" s="14" t="s">
        <v>0</v>
      </c>
    </row>
    <row r="10" spans="1:65" s="6" customFormat="1" ht="12.75" customHeight="1" x14ac:dyDescent="0.25">
      <c r="B10" s="15" t="s">
        <v>9</v>
      </c>
      <c r="C10" s="15"/>
      <c r="D10" s="16"/>
      <c r="E10" s="282">
        <v>187713.85</v>
      </c>
      <c r="F10" s="18" t="s">
        <v>10</v>
      </c>
      <c r="H10" s="15"/>
      <c r="I10" s="15"/>
      <c r="J10" s="15"/>
      <c r="K10" s="15"/>
      <c r="L10" s="15"/>
      <c r="M10" s="19"/>
      <c r="N10" s="15"/>
    </row>
    <row r="11" spans="1:65" s="6" customFormat="1" ht="12.75" customHeight="1" x14ac:dyDescent="0.25">
      <c r="B11" s="15" t="s">
        <v>67</v>
      </c>
      <c r="D11" s="16"/>
      <c r="E11" s="17">
        <v>256.39299999999997</v>
      </c>
      <c r="F11" s="18" t="s">
        <v>10</v>
      </c>
      <c r="H11" s="15"/>
      <c r="I11" s="15"/>
      <c r="J11" s="15"/>
      <c r="K11" s="15"/>
      <c r="L11" s="15"/>
      <c r="M11" s="19"/>
      <c r="N11" s="15"/>
    </row>
    <row r="12" spans="1:65" s="6" customFormat="1" ht="12.75" customHeight="1" x14ac:dyDescent="0.25">
      <c r="B12" s="15" t="s">
        <v>11</v>
      </c>
      <c r="D12" s="16"/>
      <c r="E12" s="17">
        <v>13953.887000000001</v>
      </c>
      <c r="F12" s="18" t="s">
        <v>10</v>
      </c>
      <c r="H12" s="15"/>
      <c r="I12" s="15"/>
      <c r="J12" s="15"/>
      <c r="K12" s="15"/>
      <c r="L12" s="15"/>
      <c r="M12" s="19"/>
      <c r="N12" s="15"/>
    </row>
    <row r="13" spans="1:65" s="6" customFormat="1" ht="12.75" customHeight="1" x14ac:dyDescent="0.25">
      <c r="B13" s="15" t="s">
        <v>118</v>
      </c>
      <c r="D13" s="16"/>
      <c r="E13" s="17">
        <v>173503.57</v>
      </c>
      <c r="F13" s="18" t="s">
        <v>10</v>
      </c>
      <c r="H13" s="15"/>
      <c r="I13" s="15"/>
      <c r="J13" s="15"/>
      <c r="K13" s="15"/>
      <c r="L13" s="15"/>
      <c r="M13" s="19"/>
      <c r="N13" s="15"/>
    </row>
    <row r="14" spans="1:65" s="6" customFormat="1" ht="12.75" customHeight="1" x14ac:dyDescent="0.25">
      <c r="B14" s="15" t="s">
        <v>12</v>
      </c>
      <c r="C14" s="15"/>
      <c r="D14" s="16"/>
      <c r="E14" s="17">
        <v>3407.8519999999999</v>
      </c>
      <c r="F14" s="18" t="s">
        <v>10</v>
      </c>
      <c r="H14" s="15"/>
      <c r="J14" s="15"/>
      <c r="K14" s="15"/>
      <c r="L14" s="15"/>
      <c r="M14" s="8"/>
      <c r="N14" s="20"/>
    </row>
    <row r="15" spans="1:65" s="6" customFormat="1" ht="12.75" customHeight="1" x14ac:dyDescent="0.25">
      <c r="B15" s="15" t="s">
        <v>13</v>
      </c>
      <c r="C15" s="15"/>
      <c r="D15" s="9"/>
      <c r="E15" s="21">
        <v>5535.57</v>
      </c>
      <c r="F15" s="18" t="s">
        <v>14</v>
      </c>
      <c r="H15" s="15"/>
      <c r="J15" s="15"/>
      <c r="K15" s="15"/>
      <c r="L15" s="15"/>
      <c r="M15" s="22"/>
      <c r="N15" s="18"/>
    </row>
    <row r="16" spans="1:65" s="6" customFormat="1" ht="12.75" customHeight="1" x14ac:dyDescent="0.25">
      <c r="B16" s="15" t="s">
        <v>15</v>
      </c>
      <c r="C16" s="15"/>
      <c r="D16" s="9"/>
      <c r="E16" s="21">
        <v>493.56</v>
      </c>
      <c r="F16" s="18" t="s">
        <v>14</v>
      </c>
      <c r="H16" s="15"/>
      <c r="J16" s="15"/>
      <c r="K16" s="15"/>
      <c r="L16" s="15"/>
      <c r="M16" s="22"/>
      <c r="N16" s="18"/>
    </row>
    <row r="17" spans="1:80" s="6" customFormat="1" ht="15" x14ac:dyDescent="0.25">
      <c r="A17" s="7"/>
      <c r="B17" s="12" t="s">
        <v>16</v>
      </c>
      <c r="C17" s="12"/>
      <c r="D17" s="7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BN17" s="14" t="s">
        <v>0</v>
      </c>
      <c r="BO17" s="14" t="s">
        <v>0</v>
      </c>
      <c r="BP17" s="14" t="s">
        <v>0</v>
      </c>
      <c r="BQ17" s="14" t="s">
        <v>0</v>
      </c>
      <c r="BR17" s="14" t="s">
        <v>0</v>
      </c>
      <c r="BS17" s="14" t="s">
        <v>0</v>
      </c>
      <c r="BT17" s="14" t="s">
        <v>0</v>
      </c>
      <c r="BU17" s="14" t="s">
        <v>0</v>
      </c>
      <c r="BV17" s="14" t="s">
        <v>0</v>
      </c>
      <c r="BW17" s="14" t="s">
        <v>0</v>
      </c>
      <c r="BX17" s="14" t="s">
        <v>0</v>
      </c>
      <c r="BY17" s="14" t="s">
        <v>0</v>
      </c>
    </row>
    <row r="18" spans="1:80" s="6" customFormat="1" ht="12.75" customHeight="1" x14ac:dyDescent="0.25">
      <c r="A18" s="12"/>
      <c r="B18" s="12"/>
      <c r="C18" s="7"/>
      <c r="D18" s="12"/>
      <c r="E18" s="23"/>
      <c r="F18" s="24"/>
      <c r="G18" s="25"/>
      <c r="H18" s="25"/>
      <c r="I18" s="12"/>
      <c r="J18" s="12"/>
      <c r="K18" s="12"/>
      <c r="L18" s="26"/>
      <c r="M18" s="12"/>
      <c r="N18" s="7"/>
      <c r="O18" s="7"/>
      <c r="P18" s="7"/>
    </row>
    <row r="19" spans="1:80" s="6" customFormat="1" ht="36" customHeight="1" x14ac:dyDescent="0.25">
      <c r="A19" s="237" t="s">
        <v>17</v>
      </c>
      <c r="B19" s="237" t="s">
        <v>18</v>
      </c>
      <c r="C19" s="237" t="s">
        <v>19</v>
      </c>
      <c r="D19" s="237"/>
      <c r="E19" s="237"/>
      <c r="F19" s="237" t="s">
        <v>20</v>
      </c>
      <c r="G19" s="238" t="s">
        <v>21</v>
      </c>
      <c r="H19" s="239"/>
      <c r="I19" s="237" t="s">
        <v>22</v>
      </c>
      <c r="J19" s="237"/>
      <c r="K19" s="237"/>
      <c r="L19" s="237"/>
      <c r="M19" s="237"/>
      <c r="N19" s="237"/>
      <c r="O19" s="237" t="s">
        <v>23</v>
      </c>
      <c r="P19" s="237" t="s">
        <v>24</v>
      </c>
    </row>
    <row r="20" spans="1:80" s="6" customFormat="1" ht="36.75" customHeight="1" x14ac:dyDescent="0.25">
      <c r="A20" s="237"/>
      <c r="B20" s="237"/>
      <c r="C20" s="237"/>
      <c r="D20" s="237"/>
      <c r="E20" s="237"/>
      <c r="F20" s="237"/>
      <c r="G20" s="240" t="s">
        <v>25</v>
      </c>
      <c r="H20" s="240" t="s">
        <v>26</v>
      </c>
      <c r="I20" s="237" t="s">
        <v>25</v>
      </c>
      <c r="J20" s="237" t="s">
        <v>27</v>
      </c>
      <c r="K20" s="242" t="s">
        <v>28</v>
      </c>
      <c r="L20" s="242"/>
      <c r="M20" s="242"/>
      <c r="N20" s="242"/>
      <c r="O20" s="237"/>
      <c r="P20" s="237"/>
    </row>
    <row r="21" spans="1:80" s="6" customFormat="1" ht="15" x14ac:dyDescent="0.25">
      <c r="A21" s="237"/>
      <c r="B21" s="237"/>
      <c r="C21" s="237"/>
      <c r="D21" s="237"/>
      <c r="E21" s="237"/>
      <c r="F21" s="237"/>
      <c r="G21" s="241"/>
      <c r="H21" s="241"/>
      <c r="I21" s="237"/>
      <c r="J21" s="237"/>
      <c r="K21" s="28" t="s">
        <v>29</v>
      </c>
      <c r="L21" s="28" t="s">
        <v>30</v>
      </c>
      <c r="M21" s="28" t="s">
        <v>31</v>
      </c>
      <c r="N21" s="28" t="s">
        <v>32</v>
      </c>
      <c r="O21" s="237"/>
      <c r="P21" s="237"/>
    </row>
    <row r="22" spans="1:80" s="6" customFormat="1" ht="15" x14ac:dyDescent="0.25">
      <c r="A22" s="27">
        <v>1</v>
      </c>
      <c r="B22" s="27">
        <v>2</v>
      </c>
      <c r="C22" s="242">
        <v>3</v>
      </c>
      <c r="D22" s="242"/>
      <c r="E22" s="242"/>
      <c r="F22" s="27">
        <v>4</v>
      </c>
      <c r="G22" s="27">
        <v>5</v>
      </c>
      <c r="H22" s="27">
        <v>6</v>
      </c>
      <c r="I22" s="27">
        <v>7</v>
      </c>
      <c r="J22" s="27">
        <v>8</v>
      </c>
      <c r="K22" s="27">
        <v>9</v>
      </c>
      <c r="L22" s="27">
        <v>10</v>
      </c>
      <c r="M22" s="27">
        <v>11</v>
      </c>
      <c r="N22" s="27">
        <v>12</v>
      </c>
      <c r="O22" s="27">
        <v>13</v>
      </c>
      <c r="P22" s="27">
        <v>14</v>
      </c>
    </row>
    <row r="23" spans="1:80" s="6" customFormat="1" ht="15" x14ac:dyDescent="0.25">
      <c r="A23" s="243" t="s">
        <v>119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BZ23" s="29" t="s">
        <v>119</v>
      </c>
    </row>
    <row r="24" spans="1:80" s="6" customFormat="1" ht="15" x14ac:dyDescent="0.25">
      <c r="A24" s="244" t="s">
        <v>120</v>
      </c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BZ24" s="29"/>
      <c r="CA24" s="30" t="s">
        <v>120</v>
      </c>
    </row>
    <row r="25" spans="1:80" s="6" customFormat="1" ht="22.5" x14ac:dyDescent="0.25">
      <c r="A25" s="31" t="s">
        <v>35</v>
      </c>
      <c r="B25" s="32" t="s">
        <v>36</v>
      </c>
      <c r="C25" s="245" t="s">
        <v>37</v>
      </c>
      <c r="D25" s="246"/>
      <c r="E25" s="247"/>
      <c r="F25" s="31" t="s">
        <v>38</v>
      </c>
      <c r="G25" s="33"/>
      <c r="H25" s="34">
        <v>2</v>
      </c>
      <c r="I25" s="35">
        <v>328664.09999999998</v>
      </c>
      <c r="J25" s="35">
        <v>851294.59</v>
      </c>
      <c r="K25" s="35">
        <v>563440.39</v>
      </c>
      <c r="L25" s="35">
        <v>151661.20000000001</v>
      </c>
      <c r="M25" s="35">
        <v>65392.08</v>
      </c>
      <c r="N25" s="35">
        <v>70800.92</v>
      </c>
      <c r="O25" s="37">
        <v>1000.8</v>
      </c>
      <c r="P25" s="36">
        <v>89.38</v>
      </c>
      <c r="BZ25" s="29"/>
      <c r="CA25" s="30"/>
      <c r="CB25" s="2" t="s">
        <v>37</v>
      </c>
    </row>
    <row r="26" spans="1:80" s="6" customFormat="1" ht="22.5" x14ac:dyDescent="0.25">
      <c r="A26" s="31" t="s">
        <v>39</v>
      </c>
      <c r="B26" s="32" t="s">
        <v>121</v>
      </c>
      <c r="C26" s="245" t="s">
        <v>122</v>
      </c>
      <c r="D26" s="246"/>
      <c r="E26" s="247"/>
      <c r="F26" s="31" t="s">
        <v>38</v>
      </c>
      <c r="G26" s="33"/>
      <c r="H26" s="34">
        <v>2</v>
      </c>
      <c r="I26" s="35">
        <v>455453.31</v>
      </c>
      <c r="J26" s="35">
        <v>1060776.27</v>
      </c>
      <c r="K26" s="35">
        <v>553982.16</v>
      </c>
      <c r="L26" s="35">
        <v>279579.15000000002</v>
      </c>
      <c r="M26" s="35">
        <v>1709.74</v>
      </c>
      <c r="N26" s="35">
        <v>225505.22</v>
      </c>
      <c r="O26" s="48">
        <v>984</v>
      </c>
      <c r="P26" s="36">
        <v>2.59</v>
      </c>
      <c r="BZ26" s="29"/>
      <c r="CA26" s="30"/>
      <c r="CB26" s="2" t="s">
        <v>122</v>
      </c>
    </row>
    <row r="27" spans="1:80" s="6" customFormat="1" ht="33.75" x14ac:dyDescent="0.25">
      <c r="A27" s="31" t="s">
        <v>43</v>
      </c>
      <c r="B27" s="32" t="s">
        <v>123</v>
      </c>
      <c r="C27" s="245" t="s">
        <v>124</v>
      </c>
      <c r="D27" s="246"/>
      <c r="E27" s="247"/>
      <c r="F27" s="31" t="s">
        <v>49</v>
      </c>
      <c r="G27" s="33"/>
      <c r="H27" s="34">
        <v>2</v>
      </c>
      <c r="I27" s="35">
        <v>1613.59</v>
      </c>
      <c r="J27" s="35">
        <v>4147.6099999999997</v>
      </c>
      <c r="K27" s="35">
        <v>3202.29</v>
      </c>
      <c r="L27" s="36">
        <v>670.32</v>
      </c>
      <c r="M27" s="36">
        <v>221.63</v>
      </c>
      <c r="N27" s="36">
        <v>53.37</v>
      </c>
      <c r="O27" s="36">
        <v>5.69</v>
      </c>
      <c r="P27" s="36">
        <v>0.34</v>
      </c>
      <c r="BZ27" s="29"/>
      <c r="CA27" s="30"/>
      <c r="CB27" s="2" t="s">
        <v>124</v>
      </c>
    </row>
    <row r="28" spans="1:80" s="6" customFormat="1" ht="22.5" x14ac:dyDescent="0.25">
      <c r="A28" s="31" t="s">
        <v>46</v>
      </c>
      <c r="B28" s="32" t="s">
        <v>125</v>
      </c>
      <c r="C28" s="245" t="s">
        <v>126</v>
      </c>
      <c r="D28" s="246"/>
      <c r="E28" s="247"/>
      <c r="F28" s="31" t="s">
        <v>127</v>
      </c>
      <c r="G28" s="33"/>
      <c r="H28" s="34">
        <v>2</v>
      </c>
      <c r="I28" s="35">
        <v>5867.15</v>
      </c>
      <c r="J28" s="35">
        <v>15663.14</v>
      </c>
      <c r="K28" s="35">
        <v>9741.98</v>
      </c>
      <c r="L28" s="35">
        <v>1974.09</v>
      </c>
      <c r="M28" s="35">
        <v>1813.8</v>
      </c>
      <c r="N28" s="35">
        <v>2133.27</v>
      </c>
      <c r="O28" s="37">
        <v>17.3</v>
      </c>
      <c r="P28" s="36">
        <v>3.17</v>
      </c>
      <c r="BZ28" s="29"/>
      <c r="CA28" s="30"/>
      <c r="CB28" s="2" t="s">
        <v>126</v>
      </c>
    </row>
    <row r="29" spans="1:80" s="6" customFormat="1" ht="22.5" x14ac:dyDescent="0.25">
      <c r="A29" s="31" t="s">
        <v>51</v>
      </c>
      <c r="B29" s="32" t="s">
        <v>128</v>
      </c>
      <c r="C29" s="245" t="s">
        <v>129</v>
      </c>
      <c r="D29" s="246"/>
      <c r="E29" s="247"/>
      <c r="F29" s="31" t="s">
        <v>127</v>
      </c>
      <c r="G29" s="33"/>
      <c r="H29" s="34">
        <v>2</v>
      </c>
      <c r="I29" s="35">
        <v>34834.089999999997</v>
      </c>
      <c r="J29" s="35">
        <v>84152.05</v>
      </c>
      <c r="K29" s="35">
        <v>68234.39</v>
      </c>
      <c r="L29" s="35">
        <v>1372.81</v>
      </c>
      <c r="M29" s="35">
        <v>1745.43</v>
      </c>
      <c r="N29" s="35">
        <v>12799.42</v>
      </c>
      <c r="O29" s="37">
        <v>121.2</v>
      </c>
      <c r="P29" s="36">
        <v>2.95</v>
      </c>
      <c r="BZ29" s="29"/>
      <c r="CA29" s="30"/>
      <c r="CB29" s="2" t="s">
        <v>129</v>
      </c>
    </row>
    <row r="30" spans="1:80" s="6" customFormat="1" ht="45" x14ac:dyDescent="0.25">
      <c r="A30" s="31" t="s">
        <v>84</v>
      </c>
      <c r="B30" s="32" t="s">
        <v>130</v>
      </c>
      <c r="C30" s="245" t="s">
        <v>131</v>
      </c>
      <c r="D30" s="246"/>
      <c r="E30" s="247"/>
      <c r="F30" s="31" t="s">
        <v>132</v>
      </c>
      <c r="G30" s="33"/>
      <c r="H30" s="34">
        <v>2</v>
      </c>
      <c r="I30" s="35">
        <v>57124.62</v>
      </c>
      <c r="J30" s="35">
        <v>146980.72</v>
      </c>
      <c r="K30" s="35">
        <v>113498.78</v>
      </c>
      <c r="L30" s="35">
        <v>22064.2</v>
      </c>
      <c r="M30" s="35">
        <v>8245.9599999999991</v>
      </c>
      <c r="N30" s="35">
        <v>3171.78</v>
      </c>
      <c r="O30" s="37">
        <v>201.6</v>
      </c>
      <c r="P30" s="36">
        <v>11.38</v>
      </c>
      <c r="BZ30" s="29"/>
      <c r="CA30" s="30"/>
      <c r="CB30" s="2" t="s">
        <v>131</v>
      </c>
    </row>
    <row r="31" spans="1:80" s="6" customFormat="1" ht="33.75" x14ac:dyDescent="0.25">
      <c r="A31" s="31" t="s">
        <v>87</v>
      </c>
      <c r="B31" s="32" t="s">
        <v>133</v>
      </c>
      <c r="C31" s="245" t="s">
        <v>134</v>
      </c>
      <c r="D31" s="246"/>
      <c r="E31" s="247"/>
      <c r="F31" s="31" t="s">
        <v>38</v>
      </c>
      <c r="G31" s="33"/>
      <c r="H31" s="34">
        <v>2</v>
      </c>
      <c r="I31" s="35">
        <v>1774.31</v>
      </c>
      <c r="J31" s="35">
        <v>5119.84</v>
      </c>
      <c r="K31" s="35">
        <v>2866.48</v>
      </c>
      <c r="L31" s="35">
        <v>1235.6600000000001</v>
      </c>
      <c r="M31" s="36">
        <v>839.75</v>
      </c>
      <c r="N31" s="36">
        <v>177.95</v>
      </c>
      <c r="O31" s="36">
        <v>4.9400000000000004</v>
      </c>
      <c r="P31" s="36">
        <v>1.37</v>
      </c>
      <c r="BZ31" s="29"/>
      <c r="CA31" s="30"/>
      <c r="CB31" s="2" t="s">
        <v>134</v>
      </c>
    </row>
    <row r="32" spans="1:80" s="293" customFormat="1" ht="22.5" x14ac:dyDescent="0.25">
      <c r="A32" s="283" t="s">
        <v>135</v>
      </c>
      <c r="B32" s="284" t="s">
        <v>136</v>
      </c>
      <c r="C32" s="285" t="s">
        <v>137</v>
      </c>
      <c r="D32" s="286"/>
      <c r="E32" s="287"/>
      <c r="F32" s="283" t="s">
        <v>38</v>
      </c>
      <c r="G32" s="288"/>
      <c r="H32" s="289">
        <v>2</v>
      </c>
      <c r="I32" s="290">
        <v>74665360</v>
      </c>
      <c r="J32" s="290">
        <v>149330720</v>
      </c>
      <c r="K32" s="291"/>
      <c r="L32" s="291"/>
      <c r="M32" s="291"/>
      <c r="N32" s="291"/>
      <c r="O32" s="292">
        <v>0</v>
      </c>
      <c r="P32" s="292">
        <v>0</v>
      </c>
      <c r="BZ32" s="294"/>
      <c r="CA32" s="295"/>
      <c r="CB32" s="296" t="s">
        <v>137</v>
      </c>
    </row>
    <row r="33" spans="1:80" s="293" customFormat="1" ht="15" x14ac:dyDescent="0.25">
      <c r="A33" s="297" t="s">
        <v>138</v>
      </c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BZ33" s="294"/>
      <c r="CA33" s="295" t="s">
        <v>138</v>
      </c>
    </row>
    <row r="34" spans="1:80" s="293" customFormat="1" ht="33.75" x14ac:dyDescent="0.25">
      <c r="A34" s="283" t="s">
        <v>94</v>
      </c>
      <c r="B34" s="284" t="s">
        <v>139</v>
      </c>
      <c r="C34" s="285" t="s">
        <v>140</v>
      </c>
      <c r="D34" s="286"/>
      <c r="E34" s="287"/>
      <c r="F34" s="283" t="s">
        <v>38</v>
      </c>
      <c r="G34" s="288"/>
      <c r="H34" s="289">
        <v>6</v>
      </c>
      <c r="I34" s="290">
        <v>27814.6</v>
      </c>
      <c r="J34" s="290">
        <v>282337.99</v>
      </c>
      <c r="K34" s="290">
        <v>116741.61</v>
      </c>
      <c r="L34" s="290">
        <v>62522.18</v>
      </c>
      <c r="M34" s="290">
        <v>83627.34</v>
      </c>
      <c r="N34" s="290">
        <v>19446.86</v>
      </c>
      <c r="O34" s="298">
        <v>207.36</v>
      </c>
      <c r="P34" s="298">
        <v>153.79</v>
      </c>
      <c r="BZ34" s="294"/>
      <c r="CA34" s="295"/>
      <c r="CB34" s="296" t="s">
        <v>140</v>
      </c>
    </row>
    <row r="35" spans="1:80" s="293" customFormat="1" ht="22.5" x14ac:dyDescent="0.25">
      <c r="A35" s="283" t="s">
        <v>141</v>
      </c>
      <c r="B35" s="284" t="s">
        <v>142</v>
      </c>
      <c r="C35" s="285" t="s">
        <v>143</v>
      </c>
      <c r="D35" s="286"/>
      <c r="E35" s="287"/>
      <c r="F35" s="283" t="s">
        <v>144</v>
      </c>
      <c r="G35" s="288"/>
      <c r="H35" s="289">
        <v>1</v>
      </c>
      <c r="I35" s="290">
        <v>18241300</v>
      </c>
      <c r="J35" s="290">
        <v>18241300</v>
      </c>
      <c r="K35" s="291"/>
      <c r="L35" s="291"/>
      <c r="M35" s="291"/>
      <c r="N35" s="291"/>
      <c r="O35" s="292">
        <v>0</v>
      </c>
      <c r="P35" s="292">
        <v>0</v>
      </c>
      <c r="BZ35" s="294"/>
      <c r="CA35" s="295"/>
      <c r="CB35" s="296" t="s">
        <v>143</v>
      </c>
    </row>
    <row r="36" spans="1:80" s="293" customFormat="1" ht="15" x14ac:dyDescent="0.25">
      <c r="A36" s="297" t="s">
        <v>145</v>
      </c>
      <c r="B36" s="297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7"/>
      <c r="O36" s="297"/>
      <c r="P36" s="297"/>
      <c r="BZ36" s="294"/>
      <c r="CA36" s="295" t="s">
        <v>145</v>
      </c>
    </row>
    <row r="37" spans="1:80" s="293" customFormat="1" ht="22.5" x14ac:dyDescent="0.25">
      <c r="A37" s="283" t="s">
        <v>98</v>
      </c>
      <c r="B37" s="284" t="s">
        <v>146</v>
      </c>
      <c r="C37" s="285" t="s">
        <v>147</v>
      </c>
      <c r="D37" s="286"/>
      <c r="E37" s="287"/>
      <c r="F37" s="283" t="s">
        <v>38</v>
      </c>
      <c r="G37" s="288"/>
      <c r="H37" s="289">
        <v>5</v>
      </c>
      <c r="I37" s="290">
        <v>126060.39</v>
      </c>
      <c r="J37" s="290">
        <v>1011734.46</v>
      </c>
      <c r="K37" s="290">
        <v>639816.75</v>
      </c>
      <c r="L37" s="290">
        <v>232255.33</v>
      </c>
      <c r="M37" s="290">
        <v>82211.03</v>
      </c>
      <c r="N37" s="290">
        <v>57451.35</v>
      </c>
      <c r="O37" s="299">
        <v>1162.5</v>
      </c>
      <c r="P37" s="298">
        <v>108.75</v>
      </c>
      <c r="BZ37" s="294"/>
      <c r="CA37" s="295"/>
      <c r="CB37" s="296" t="s">
        <v>147</v>
      </c>
    </row>
    <row r="38" spans="1:80" s="293" customFormat="1" ht="22.5" x14ac:dyDescent="0.25">
      <c r="A38" s="283" t="s">
        <v>102</v>
      </c>
      <c r="B38" s="284" t="s">
        <v>148</v>
      </c>
      <c r="C38" s="285" t="s">
        <v>149</v>
      </c>
      <c r="D38" s="286"/>
      <c r="E38" s="287"/>
      <c r="F38" s="283" t="s">
        <v>49</v>
      </c>
      <c r="G38" s="288"/>
      <c r="H38" s="300">
        <v>1.6</v>
      </c>
      <c r="I38" s="290">
        <v>32099.87</v>
      </c>
      <c r="J38" s="290">
        <v>70455.839999999997</v>
      </c>
      <c r="K38" s="290">
        <v>31455.67</v>
      </c>
      <c r="L38" s="290">
        <v>28171.66</v>
      </c>
      <c r="M38" s="290">
        <v>8394.66</v>
      </c>
      <c r="N38" s="290">
        <v>2433.85</v>
      </c>
      <c r="O38" s="298">
        <v>57.15</v>
      </c>
      <c r="P38" s="298">
        <v>11.19</v>
      </c>
      <c r="BZ38" s="294"/>
      <c r="CA38" s="295"/>
      <c r="CB38" s="296" t="s">
        <v>149</v>
      </c>
    </row>
    <row r="39" spans="1:80" s="293" customFormat="1" ht="33.75" x14ac:dyDescent="0.25">
      <c r="A39" s="283" t="s">
        <v>150</v>
      </c>
      <c r="B39" s="284" t="s">
        <v>151</v>
      </c>
      <c r="C39" s="285" t="s">
        <v>152</v>
      </c>
      <c r="D39" s="286"/>
      <c r="E39" s="287"/>
      <c r="F39" s="283" t="s">
        <v>38</v>
      </c>
      <c r="G39" s="288"/>
      <c r="H39" s="289">
        <v>1</v>
      </c>
      <c r="I39" s="290">
        <v>5931549.5800000001</v>
      </c>
      <c r="J39" s="290">
        <v>5931549.5800000001</v>
      </c>
      <c r="K39" s="291"/>
      <c r="L39" s="291"/>
      <c r="M39" s="291"/>
      <c r="N39" s="291"/>
      <c r="O39" s="292">
        <v>0</v>
      </c>
      <c r="P39" s="292">
        <v>0</v>
      </c>
      <c r="BZ39" s="294"/>
      <c r="CA39" s="295"/>
      <c r="CB39" s="296" t="s">
        <v>152</v>
      </c>
    </row>
    <row r="40" spans="1:80" s="293" customFormat="1" ht="15" x14ac:dyDescent="0.25">
      <c r="A40" s="297" t="s">
        <v>153</v>
      </c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BZ40" s="294"/>
      <c r="CA40" s="295" t="s">
        <v>153</v>
      </c>
    </row>
    <row r="41" spans="1:80" s="293" customFormat="1" ht="22.5" x14ac:dyDescent="0.25">
      <c r="A41" s="283" t="s">
        <v>108</v>
      </c>
      <c r="B41" s="284" t="s">
        <v>146</v>
      </c>
      <c r="C41" s="285" t="s">
        <v>147</v>
      </c>
      <c r="D41" s="286"/>
      <c r="E41" s="287"/>
      <c r="F41" s="283" t="s">
        <v>38</v>
      </c>
      <c r="G41" s="288"/>
      <c r="H41" s="289">
        <v>2</v>
      </c>
      <c r="I41" s="290">
        <v>126060.39</v>
      </c>
      <c r="J41" s="290">
        <v>404693.81</v>
      </c>
      <c r="K41" s="290">
        <v>255926.7</v>
      </c>
      <c r="L41" s="290">
        <v>92902.15</v>
      </c>
      <c r="M41" s="290">
        <v>32884.42</v>
      </c>
      <c r="N41" s="290">
        <v>22980.54</v>
      </c>
      <c r="O41" s="292">
        <v>465</v>
      </c>
      <c r="P41" s="299">
        <v>43.5</v>
      </c>
      <c r="BZ41" s="294"/>
      <c r="CA41" s="295"/>
      <c r="CB41" s="296" t="s">
        <v>147</v>
      </c>
    </row>
    <row r="42" spans="1:80" s="293" customFormat="1" ht="15" x14ac:dyDescent="0.25">
      <c r="A42" s="297" t="s">
        <v>154</v>
      </c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BZ42" s="294"/>
      <c r="CA42" s="295" t="s">
        <v>154</v>
      </c>
    </row>
    <row r="43" spans="1:80" s="293" customFormat="1" ht="33.75" x14ac:dyDescent="0.25">
      <c r="A43" s="283" t="s">
        <v>111</v>
      </c>
      <c r="B43" s="284" t="s">
        <v>155</v>
      </c>
      <c r="C43" s="285" t="s">
        <v>156</v>
      </c>
      <c r="D43" s="286"/>
      <c r="E43" s="287"/>
      <c r="F43" s="283" t="s">
        <v>49</v>
      </c>
      <c r="G43" s="288"/>
      <c r="H43" s="300">
        <v>0.5</v>
      </c>
      <c r="I43" s="290">
        <v>34270.21</v>
      </c>
      <c r="J43" s="290">
        <v>21731.46</v>
      </c>
      <c r="K43" s="290">
        <v>17832.310000000001</v>
      </c>
      <c r="L43" s="290">
        <v>2026.01</v>
      </c>
      <c r="M43" s="298">
        <v>989.43</v>
      </c>
      <c r="N43" s="298">
        <v>883.71</v>
      </c>
      <c r="O43" s="299">
        <v>32.4</v>
      </c>
      <c r="P43" s="299">
        <v>1.5</v>
      </c>
      <c r="BZ43" s="294"/>
      <c r="CA43" s="295"/>
      <c r="CB43" s="296" t="s">
        <v>156</v>
      </c>
    </row>
    <row r="44" spans="1:80" s="6" customFormat="1" ht="33.75" x14ac:dyDescent="0.25">
      <c r="A44" s="31" t="s">
        <v>157</v>
      </c>
      <c r="B44" s="32" t="s">
        <v>158</v>
      </c>
      <c r="C44" s="245" t="s">
        <v>159</v>
      </c>
      <c r="D44" s="246"/>
      <c r="E44" s="247"/>
      <c r="F44" s="31" t="s">
        <v>38</v>
      </c>
      <c r="G44" s="33"/>
      <c r="H44" s="34">
        <v>40</v>
      </c>
      <c r="I44" s="35">
        <v>1352.29</v>
      </c>
      <c r="J44" s="35">
        <v>54091.6</v>
      </c>
      <c r="K44" s="40"/>
      <c r="L44" s="40"/>
      <c r="M44" s="40"/>
      <c r="N44" s="35">
        <v>54091.6</v>
      </c>
      <c r="O44" s="48">
        <v>0</v>
      </c>
      <c r="P44" s="48">
        <v>0</v>
      </c>
      <c r="BZ44" s="29"/>
      <c r="CA44" s="30"/>
      <c r="CB44" s="2" t="s">
        <v>159</v>
      </c>
    </row>
    <row r="45" spans="1:80" s="6" customFormat="1" ht="33.75" x14ac:dyDescent="0.25">
      <c r="A45" s="31" t="s">
        <v>160</v>
      </c>
      <c r="B45" s="32" t="s">
        <v>161</v>
      </c>
      <c r="C45" s="245" t="s">
        <v>162</v>
      </c>
      <c r="D45" s="246"/>
      <c r="E45" s="247"/>
      <c r="F45" s="31" t="s">
        <v>38</v>
      </c>
      <c r="G45" s="33"/>
      <c r="H45" s="53">
        <v>28.571428600000001</v>
      </c>
      <c r="I45" s="35">
        <v>2032.04</v>
      </c>
      <c r="J45" s="35">
        <v>58058.29</v>
      </c>
      <c r="K45" s="40"/>
      <c r="L45" s="40"/>
      <c r="M45" s="40"/>
      <c r="N45" s="35">
        <v>58058.29</v>
      </c>
      <c r="O45" s="48">
        <v>0</v>
      </c>
      <c r="P45" s="48">
        <v>0</v>
      </c>
      <c r="BZ45" s="29"/>
      <c r="CA45" s="30"/>
      <c r="CB45" s="2" t="s">
        <v>162</v>
      </c>
    </row>
    <row r="46" spans="1:80" s="6" customFormat="1" ht="45" x14ac:dyDescent="0.25">
      <c r="A46" s="31" t="s">
        <v>163</v>
      </c>
      <c r="B46" s="32" t="s">
        <v>164</v>
      </c>
      <c r="C46" s="245" t="s">
        <v>165</v>
      </c>
      <c r="D46" s="246"/>
      <c r="E46" s="247"/>
      <c r="F46" s="31" t="s">
        <v>54</v>
      </c>
      <c r="G46" s="33"/>
      <c r="H46" s="34">
        <v>3</v>
      </c>
      <c r="I46" s="35">
        <v>23021.88</v>
      </c>
      <c r="J46" s="35">
        <v>84745.2</v>
      </c>
      <c r="K46" s="35">
        <v>77986.64</v>
      </c>
      <c r="L46" s="35">
        <v>2593.0300000000002</v>
      </c>
      <c r="M46" s="36">
        <v>949.85</v>
      </c>
      <c r="N46" s="35">
        <v>3215.68</v>
      </c>
      <c r="O46" s="37">
        <v>141.69999999999999</v>
      </c>
      <c r="P46" s="36">
        <v>1.44</v>
      </c>
      <c r="BZ46" s="29"/>
      <c r="CA46" s="30"/>
      <c r="CB46" s="2" t="s">
        <v>165</v>
      </c>
    </row>
    <row r="47" spans="1:80" s="6" customFormat="1" ht="22.5" x14ac:dyDescent="0.25">
      <c r="A47" s="31" t="s">
        <v>166</v>
      </c>
      <c r="B47" s="32" t="s">
        <v>167</v>
      </c>
      <c r="C47" s="245" t="s">
        <v>168</v>
      </c>
      <c r="D47" s="246"/>
      <c r="E47" s="247"/>
      <c r="F47" s="31" t="s">
        <v>169</v>
      </c>
      <c r="G47" s="33"/>
      <c r="H47" s="51">
        <v>0.30599999999999999</v>
      </c>
      <c r="I47" s="35">
        <v>9607403.9800000004</v>
      </c>
      <c r="J47" s="35">
        <v>2939865.62</v>
      </c>
      <c r="K47" s="40"/>
      <c r="L47" s="40"/>
      <c r="M47" s="40"/>
      <c r="N47" s="35">
        <v>2939865.62</v>
      </c>
      <c r="O47" s="48">
        <v>0</v>
      </c>
      <c r="P47" s="48">
        <v>0</v>
      </c>
      <c r="BZ47" s="29"/>
      <c r="CA47" s="30"/>
      <c r="CB47" s="2" t="s">
        <v>168</v>
      </c>
    </row>
    <row r="48" spans="1:80" s="6" customFormat="1" ht="33.75" x14ac:dyDescent="0.25">
      <c r="A48" s="31" t="s">
        <v>170</v>
      </c>
      <c r="B48" s="32" t="s">
        <v>171</v>
      </c>
      <c r="C48" s="245" t="s">
        <v>172</v>
      </c>
      <c r="D48" s="246"/>
      <c r="E48" s="247"/>
      <c r="F48" s="31" t="s">
        <v>38</v>
      </c>
      <c r="G48" s="33"/>
      <c r="H48" s="34">
        <v>4</v>
      </c>
      <c r="I48" s="35">
        <v>21500.38</v>
      </c>
      <c r="J48" s="35">
        <v>129213.93</v>
      </c>
      <c r="K48" s="35">
        <v>21979.98</v>
      </c>
      <c r="L48" s="35">
        <v>80949.7</v>
      </c>
      <c r="M48" s="35">
        <v>25691.119999999999</v>
      </c>
      <c r="N48" s="36">
        <v>593.13</v>
      </c>
      <c r="O48" s="36">
        <v>39.94</v>
      </c>
      <c r="P48" s="36">
        <v>33.979999999999997</v>
      </c>
      <c r="BZ48" s="29"/>
      <c r="CA48" s="30"/>
      <c r="CB48" s="2" t="s">
        <v>172</v>
      </c>
    </row>
    <row r="49" spans="1:81" s="6" customFormat="1" ht="78.75" x14ac:dyDescent="0.25">
      <c r="A49" s="31" t="s">
        <v>173</v>
      </c>
      <c r="B49" s="32" t="s">
        <v>174</v>
      </c>
      <c r="C49" s="245" t="s">
        <v>175</v>
      </c>
      <c r="D49" s="246"/>
      <c r="E49" s="247"/>
      <c r="F49" s="31" t="s">
        <v>38</v>
      </c>
      <c r="G49" s="33"/>
      <c r="H49" s="34">
        <v>2</v>
      </c>
      <c r="I49" s="35">
        <v>4197.83</v>
      </c>
      <c r="J49" s="35">
        <v>8395.66</v>
      </c>
      <c r="K49" s="40"/>
      <c r="L49" s="40"/>
      <c r="M49" s="40"/>
      <c r="N49" s="35">
        <v>8395.66</v>
      </c>
      <c r="O49" s="48">
        <v>0</v>
      </c>
      <c r="P49" s="48">
        <v>0</v>
      </c>
      <c r="BZ49" s="29"/>
      <c r="CA49" s="30"/>
      <c r="CB49" s="2" t="s">
        <v>175</v>
      </c>
    </row>
    <row r="50" spans="1:81" s="6" customFormat="1" ht="45" x14ac:dyDescent="0.25">
      <c r="A50" s="31" t="s">
        <v>176</v>
      </c>
      <c r="B50" s="32" t="s">
        <v>177</v>
      </c>
      <c r="C50" s="245" t="s">
        <v>178</v>
      </c>
      <c r="D50" s="246"/>
      <c r="E50" s="247"/>
      <c r="F50" s="31" t="s">
        <v>54</v>
      </c>
      <c r="G50" s="33"/>
      <c r="H50" s="34">
        <v>10</v>
      </c>
      <c r="I50" s="35">
        <v>10719.38</v>
      </c>
      <c r="J50" s="35">
        <v>132423.37</v>
      </c>
      <c r="K50" s="35">
        <v>114126.8</v>
      </c>
      <c r="L50" s="35">
        <v>6841.93</v>
      </c>
      <c r="M50" s="35">
        <v>3166.18</v>
      </c>
      <c r="N50" s="35">
        <v>8288.4599999999991</v>
      </c>
      <c r="O50" s="36">
        <v>207.36</v>
      </c>
      <c r="P50" s="37">
        <v>4.8</v>
      </c>
      <c r="BZ50" s="29"/>
      <c r="CA50" s="30"/>
      <c r="CB50" s="2" t="s">
        <v>178</v>
      </c>
    </row>
    <row r="51" spans="1:81" s="6" customFormat="1" ht="22.5" x14ac:dyDescent="0.25">
      <c r="A51" s="31" t="s">
        <v>179</v>
      </c>
      <c r="B51" s="32" t="s">
        <v>180</v>
      </c>
      <c r="C51" s="245" t="s">
        <v>181</v>
      </c>
      <c r="D51" s="246"/>
      <c r="E51" s="247"/>
      <c r="F51" s="31" t="s">
        <v>169</v>
      </c>
      <c r="G51" s="33"/>
      <c r="H51" s="47">
        <v>1.02</v>
      </c>
      <c r="I51" s="35">
        <v>210154.29</v>
      </c>
      <c r="J51" s="35">
        <v>214357.38</v>
      </c>
      <c r="K51" s="40"/>
      <c r="L51" s="40"/>
      <c r="M51" s="40"/>
      <c r="N51" s="35">
        <v>214357.38</v>
      </c>
      <c r="O51" s="48">
        <v>0</v>
      </c>
      <c r="P51" s="48">
        <v>0</v>
      </c>
      <c r="BZ51" s="29"/>
      <c r="CA51" s="30"/>
      <c r="CB51" s="2" t="s">
        <v>181</v>
      </c>
    </row>
    <row r="52" spans="1:81" s="6" customFormat="1" ht="33.75" x14ac:dyDescent="0.25">
      <c r="A52" s="31" t="s">
        <v>182</v>
      </c>
      <c r="B52" s="32" t="s">
        <v>183</v>
      </c>
      <c r="C52" s="245" t="s">
        <v>184</v>
      </c>
      <c r="D52" s="246"/>
      <c r="E52" s="247"/>
      <c r="F52" s="31" t="s">
        <v>54</v>
      </c>
      <c r="G52" s="33"/>
      <c r="H52" s="34">
        <v>15</v>
      </c>
      <c r="I52" s="35">
        <v>8946</v>
      </c>
      <c r="J52" s="35">
        <v>166185.89000000001</v>
      </c>
      <c r="K52" s="35">
        <v>139488.31</v>
      </c>
      <c r="L52" s="35">
        <v>10044.01</v>
      </c>
      <c r="M52" s="35">
        <v>4749.26</v>
      </c>
      <c r="N52" s="35">
        <v>11904.31</v>
      </c>
      <c r="O52" s="36">
        <v>253.44</v>
      </c>
      <c r="P52" s="37">
        <v>7.2</v>
      </c>
      <c r="BZ52" s="29"/>
      <c r="CA52" s="30"/>
      <c r="CB52" s="2" t="s">
        <v>184</v>
      </c>
    </row>
    <row r="53" spans="1:81" s="6" customFormat="1" ht="15" x14ac:dyDescent="0.25">
      <c r="A53" s="31" t="s">
        <v>185</v>
      </c>
      <c r="B53" s="32" t="s">
        <v>186</v>
      </c>
      <c r="C53" s="245" t="s">
        <v>187</v>
      </c>
      <c r="D53" s="246"/>
      <c r="E53" s="247"/>
      <c r="F53" s="31" t="s">
        <v>169</v>
      </c>
      <c r="G53" s="33"/>
      <c r="H53" s="47">
        <v>1.53</v>
      </c>
      <c r="I53" s="35">
        <v>346798.95</v>
      </c>
      <c r="J53" s="35">
        <v>530602.39</v>
      </c>
      <c r="K53" s="40"/>
      <c r="L53" s="40"/>
      <c r="M53" s="40"/>
      <c r="N53" s="35">
        <v>530602.39</v>
      </c>
      <c r="O53" s="48">
        <v>0</v>
      </c>
      <c r="P53" s="48">
        <v>0</v>
      </c>
      <c r="BZ53" s="29"/>
      <c r="CA53" s="30"/>
      <c r="CB53" s="2" t="s">
        <v>187</v>
      </c>
    </row>
    <row r="54" spans="1:81" s="6" customFormat="1" ht="15" x14ac:dyDescent="0.25">
      <c r="A54" s="244" t="s">
        <v>188</v>
      </c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BZ54" s="29"/>
      <c r="CA54" s="30" t="s">
        <v>188</v>
      </c>
    </row>
    <row r="55" spans="1:81" s="6" customFormat="1" ht="33.75" x14ac:dyDescent="0.25">
      <c r="A55" s="31" t="s">
        <v>189</v>
      </c>
      <c r="B55" s="32" t="s">
        <v>190</v>
      </c>
      <c r="C55" s="245" t="s">
        <v>191</v>
      </c>
      <c r="D55" s="246"/>
      <c r="E55" s="247"/>
      <c r="F55" s="31" t="s">
        <v>54</v>
      </c>
      <c r="G55" s="33"/>
      <c r="H55" s="52">
        <v>0.2</v>
      </c>
      <c r="I55" s="35">
        <v>12579.08</v>
      </c>
      <c r="J55" s="35">
        <v>2988.97</v>
      </c>
      <c r="K55" s="35">
        <v>2179.5</v>
      </c>
      <c r="L55" s="36">
        <v>118.39</v>
      </c>
      <c r="M55" s="36">
        <v>53.83</v>
      </c>
      <c r="N55" s="36">
        <v>637.25</v>
      </c>
      <c r="O55" s="36">
        <v>3.96</v>
      </c>
      <c r="P55" s="36">
        <v>0.08</v>
      </c>
      <c r="BZ55" s="29"/>
      <c r="CA55" s="30"/>
      <c r="CB55" s="2" t="s">
        <v>191</v>
      </c>
    </row>
    <row r="56" spans="1:81" s="6" customFormat="1" ht="22.5" x14ac:dyDescent="0.25">
      <c r="A56" s="31" t="s">
        <v>192</v>
      </c>
      <c r="B56" s="32" t="s">
        <v>193</v>
      </c>
      <c r="C56" s="245" t="s">
        <v>194</v>
      </c>
      <c r="D56" s="246"/>
      <c r="E56" s="247"/>
      <c r="F56" s="31" t="s">
        <v>54</v>
      </c>
      <c r="G56" s="33"/>
      <c r="H56" s="52">
        <v>1.5</v>
      </c>
      <c r="I56" s="35">
        <v>13460.79</v>
      </c>
      <c r="J56" s="35">
        <v>23450.68</v>
      </c>
      <c r="K56" s="35">
        <v>14265.85</v>
      </c>
      <c r="L56" s="35">
        <v>1014.98</v>
      </c>
      <c r="M56" s="36">
        <v>474.93</v>
      </c>
      <c r="N56" s="35">
        <v>7694.92</v>
      </c>
      <c r="O56" s="36">
        <v>25.92</v>
      </c>
      <c r="P56" s="36">
        <v>0.72</v>
      </c>
      <c r="BZ56" s="29"/>
      <c r="CA56" s="30"/>
      <c r="CB56" s="2" t="s">
        <v>194</v>
      </c>
    </row>
    <row r="57" spans="1:81" s="6" customFormat="1" ht="33.75" x14ac:dyDescent="0.25">
      <c r="A57" s="31" t="s">
        <v>195</v>
      </c>
      <c r="B57" s="32" t="s">
        <v>196</v>
      </c>
      <c r="C57" s="245" t="s">
        <v>197</v>
      </c>
      <c r="D57" s="246"/>
      <c r="E57" s="247"/>
      <c r="F57" s="31" t="s">
        <v>49</v>
      </c>
      <c r="G57" s="33"/>
      <c r="H57" s="54">
        <v>0.26690000000000003</v>
      </c>
      <c r="I57" s="35">
        <v>65992.33</v>
      </c>
      <c r="J57" s="35">
        <v>17613.349999999999</v>
      </c>
      <c r="K57" s="40"/>
      <c r="L57" s="40"/>
      <c r="M57" s="40"/>
      <c r="N57" s="35">
        <v>17613.349999999999</v>
      </c>
      <c r="O57" s="48">
        <v>0</v>
      </c>
      <c r="P57" s="48">
        <v>0</v>
      </c>
      <c r="BZ57" s="29"/>
      <c r="CA57" s="30"/>
      <c r="CB57" s="2" t="s">
        <v>197</v>
      </c>
    </row>
    <row r="58" spans="1:81" s="6" customFormat="1" ht="15" x14ac:dyDescent="0.25">
      <c r="A58" s="248" t="s">
        <v>198</v>
      </c>
      <c r="B58" s="249"/>
      <c r="C58" s="249"/>
      <c r="D58" s="249"/>
      <c r="E58" s="249"/>
      <c r="F58" s="249"/>
      <c r="G58" s="249"/>
      <c r="H58" s="249"/>
      <c r="I58" s="250"/>
      <c r="J58" s="38"/>
      <c r="K58" s="38"/>
      <c r="L58" s="38"/>
      <c r="M58" s="38"/>
      <c r="N58" s="38"/>
      <c r="O58" s="55">
        <v>4932.2606400000004</v>
      </c>
      <c r="P58" s="43">
        <v>478.12920000000003</v>
      </c>
      <c r="BZ58" s="29"/>
      <c r="CA58" s="30"/>
      <c r="CC58" s="39" t="s">
        <v>198</v>
      </c>
    </row>
    <row r="59" spans="1:81" s="6" customFormat="1" ht="15" x14ac:dyDescent="0.25">
      <c r="A59" s="243" t="s">
        <v>199</v>
      </c>
      <c r="B59" s="243"/>
      <c r="C59" s="243"/>
      <c r="D59" s="243"/>
      <c r="E59" s="243"/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BZ59" s="29" t="s">
        <v>199</v>
      </c>
      <c r="CA59" s="30"/>
      <c r="CC59" s="39"/>
    </row>
    <row r="60" spans="1:81" s="6" customFormat="1" ht="33.75" x14ac:dyDescent="0.25">
      <c r="A60" s="31" t="s">
        <v>200</v>
      </c>
      <c r="B60" s="32" t="s">
        <v>190</v>
      </c>
      <c r="C60" s="245" t="s">
        <v>191</v>
      </c>
      <c r="D60" s="246"/>
      <c r="E60" s="247"/>
      <c r="F60" s="31" t="s">
        <v>54</v>
      </c>
      <c r="G60" s="33"/>
      <c r="H60" s="34">
        <v>3</v>
      </c>
      <c r="I60" s="35">
        <v>12579.08</v>
      </c>
      <c r="J60" s="35">
        <v>44834.22</v>
      </c>
      <c r="K60" s="35">
        <v>32692.57</v>
      </c>
      <c r="L60" s="35">
        <v>1775.71</v>
      </c>
      <c r="M60" s="36">
        <v>807.38</v>
      </c>
      <c r="N60" s="35">
        <v>9558.56</v>
      </c>
      <c r="O60" s="37">
        <v>59.4</v>
      </c>
      <c r="P60" s="36">
        <v>1.22</v>
      </c>
      <c r="BZ60" s="29"/>
      <c r="CA60" s="30"/>
      <c r="CB60" s="2" t="s">
        <v>191</v>
      </c>
      <c r="CC60" s="39"/>
    </row>
    <row r="61" spans="1:81" s="6" customFormat="1" ht="22.5" x14ac:dyDescent="0.25">
      <c r="A61" s="31" t="s">
        <v>201</v>
      </c>
      <c r="B61" s="32" t="s">
        <v>193</v>
      </c>
      <c r="C61" s="245" t="s">
        <v>194</v>
      </c>
      <c r="D61" s="246"/>
      <c r="E61" s="247"/>
      <c r="F61" s="31" t="s">
        <v>54</v>
      </c>
      <c r="G61" s="33"/>
      <c r="H61" s="34">
        <v>20</v>
      </c>
      <c r="I61" s="35">
        <v>13460.79</v>
      </c>
      <c r="J61" s="35">
        <v>312675.76</v>
      </c>
      <c r="K61" s="35">
        <v>190211.33</v>
      </c>
      <c r="L61" s="35">
        <v>13533.05</v>
      </c>
      <c r="M61" s="35">
        <v>6332.35</v>
      </c>
      <c r="N61" s="35">
        <v>102599.03</v>
      </c>
      <c r="O61" s="37">
        <v>345.6</v>
      </c>
      <c r="P61" s="37">
        <v>9.6</v>
      </c>
      <c r="BZ61" s="29"/>
      <c r="CA61" s="30"/>
      <c r="CB61" s="2" t="s">
        <v>194</v>
      </c>
      <c r="CC61" s="39"/>
    </row>
    <row r="62" spans="1:81" s="6" customFormat="1" ht="33.75" x14ac:dyDescent="0.25">
      <c r="A62" s="31" t="s">
        <v>202</v>
      </c>
      <c r="B62" s="32" t="s">
        <v>196</v>
      </c>
      <c r="C62" s="245" t="s">
        <v>197</v>
      </c>
      <c r="D62" s="246"/>
      <c r="E62" s="247"/>
      <c r="F62" s="31" t="s">
        <v>49</v>
      </c>
      <c r="G62" s="33"/>
      <c r="H62" s="51">
        <v>3.6110000000000002</v>
      </c>
      <c r="I62" s="35">
        <v>65992.33</v>
      </c>
      <c r="J62" s="35">
        <v>238298.3</v>
      </c>
      <c r="K62" s="40"/>
      <c r="L62" s="40"/>
      <c r="M62" s="40"/>
      <c r="N62" s="35">
        <v>238298.3</v>
      </c>
      <c r="O62" s="48">
        <v>0</v>
      </c>
      <c r="P62" s="48">
        <v>0</v>
      </c>
      <c r="BZ62" s="29"/>
      <c r="CA62" s="30"/>
      <c r="CB62" s="2" t="s">
        <v>197</v>
      </c>
      <c r="CC62" s="39"/>
    </row>
    <row r="63" spans="1:81" s="6" customFormat="1" ht="22.5" x14ac:dyDescent="0.25">
      <c r="A63" s="31" t="s">
        <v>203</v>
      </c>
      <c r="B63" s="32" t="s">
        <v>204</v>
      </c>
      <c r="C63" s="245" t="s">
        <v>205</v>
      </c>
      <c r="D63" s="246"/>
      <c r="E63" s="247"/>
      <c r="F63" s="31" t="s">
        <v>206</v>
      </c>
      <c r="G63" s="33"/>
      <c r="H63" s="34">
        <v>7</v>
      </c>
      <c r="I63" s="35">
        <v>9633.18</v>
      </c>
      <c r="J63" s="35">
        <v>80151.149999999994</v>
      </c>
      <c r="K63" s="35">
        <v>47618.879999999997</v>
      </c>
      <c r="L63" s="35">
        <v>5980.63</v>
      </c>
      <c r="M63" s="35">
        <v>2992.04</v>
      </c>
      <c r="N63" s="35">
        <v>23559.599999999999</v>
      </c>
      <c r="O63" s="36">
        <v>86.52</v>
      </c>
      <c r="P63" s="36">
        <v>4.54</v>
      </c>
      <c r="BZ63" s="29"/>
      <c r="CA63" s="30"/>
      <c r="CB63" s="2" t="s">
        <v>205</v>
      </c>
      <c r="CC63" s="39"/>
    </row>
    <row r="64" spans="1:81" s="6" customFormat="1" ht="45" x14ac:dyDescent="0.25">
      <c r="A64" s="31" t="s">
        <v>207</v>
      </c>
      <c r="B64" s="32" t="s">
        <v>208</v>
      </c>
      <c r="C64" s="245" t="s">
        <v>209</v>
      </c>
      <c r="D64" s="246"/>
      <c r="E64" s="247"/>
      <c r="F64" s="31" t="s">
        <v>49</v>
      </c>
      <c r="G64" s="33"/>
      <c r="H64" s="47">
        <v>2.0299999999999998</v>
      </c>
      <c r="I64" s="35">
        <v>62928.6</v>
      </c>
      <c r="J64" s="35">
        <v>127745.06</v>
      </c>
      <c r="K64" s="40"/>
      <c r="L64" s="40"/>
      <c r="M64" s="40"/>
      <c r="N64" s="35">
        <v>127745.06</v>
      </c>
      <c r="O64" s="48">
        <v>0</v>
      </c>
      <c r="P64" s="48">
        <v>0</v>
      </c>
      <c r="BZ64" s="29"/>
      <c r="CA64" s="30"/>
      <c r="CB64" s="2" t="s">
        <v>209</v>
      </c>
      <c r="CC64" s="39"/>
    </row>
    <row r="65" spans="1:84" s="6" customFormat="1" ht="33.75" x14ac:dyDescent="0.25">
      <c r="A65" s="31" t="s">
        <v>210</v>
      </c>
      <c r="B65" s="32" t="s">
        <v>211</v>
      </c>
      <c r="C65" s="245" t="s">
        <v>212</v>
      </c>
      <c r="D65" s="246"/>
      <c r="E65" s="247"/>
      <c r="F65" s="31" t="s">
        <v>54</v>
      </c>
      <c r="G65" s="33"/>
      <c r="H65" s="34">
        <v>1</v>
      </c>
      <c r="I65" s="35">
        <v>17988.73</v>
      </c>
      <c r="J65" s="35">
        <v>21945.31</v>
      </c>
      <c r="K65" s="35">
        <v>21240.26</v>
      </c>
      <c r="L65" s="36">
        <v>90.28</v>
      </c>
      <c r="M65" s="36">
        <v>47.5</v>
      </c>
      <c r="N65" s="36">
        <v>567.27</v>
      </c>
      <c r="O65" s="36">
        <v>38.590000000000003</v>
      </c>
      <c r="P65" s="36">
        <v>7.0000000000000007E-2</v>
      </c>
      <c r="BZ65" s="29"/>
      <c r="CA65" s="30"/>
      <c r="CB65" s="2" t="s">
        <v>212</v>
      </c>
      <c r="CC65" s="39"/>
    </row>
    <row r="66" spans="1:84" s="6" customFormat="1" ht="22.5" x14ac:dyDescent="0.25">
      <c r="A66" s="31" t="s">
        <v>213</v>
      </c>
      <c r="B66" s="32" t="s">
        <v>214</v>
      </c>
      <c r="C66" s="245" t="s">
        <v>215</v>
      </c>
      <c r="D66" s="246"/>
      <c r="E66" s="247"/>
      <c r="F66" s="31" t="s">
        <v>169</v>
      </c>
      <c r="G66" s="33"/>
      <c r="H66" s="51">
        <v>0.10199999999999999</v>
      </c>
      <c r="I66" s="35">
        <v>166508.88</v>
      </c>
      <c r="J66" s="35">
        <v>16983.91</v>
      </c>
      <c r="K66" s="40"/>
      <c r="L66" s="40"/>
      <c r="M66" s="40"/>
      <c r="N66" s="35">
        <v>16983.91</v>
      </c>
      <c r="O66" s="48">
        <v>0</v>
      </c>
      <c r="P66" s="48">
        <v>0</v>
      </c>
      <c r="BZ66" s="29"/>
      <c r="CA66" s="30"/>
      <c r="CB66" s="2" t="s">
        <v>215</v>
      </c>
      <c r="CC66" s="39"/>
    </row>
    <row r="67" spans="1:84" s="6" customFormat="1" ht="22.5" x14ac:dyDescent="0.25">
      <c r="A67" s="31" t="s">
        <v>216</v>
      </c>
      <c r="B67" s="32" t="s">
        <v>217</v>
      </c>
      <c r="C67" s="245" t="s">
        <v>218</v>
      </c>
      <c r="D67" s="246"/>
      <c r="E67" s="247"/>
      <c r="F67" s="31" t="s">
        <v>38</v>
      </c>
      <c r="G67" s="33"/>
      <c r="H67" s="34">
        <v>100</v>
      </c>
      <c r="I67" s="35">
        <v>620.4</v>
      </c>
      <c r="J67" s="35">
        <v>68037.19</v>
      </c>
      <c r="K67" s="35">
        <v>35982.19</v>
      </c>
      <c r="L67" s="40"/>
      <c r="M67" s="40"/>
      <c r="N67" s="35">
        <v>32055</v>
      </c>
      <c r="O67" s="37">
        <v>73.2</v>
      </c>
      <c r="P67" s="48">
        <v>0</v>
      </c>
      <c r="BZ67" s="29"/>
      <c r="CA67" s="30"/>
      <c r="CB67" s="2" t="s">
        <v>218</v>
      </c>
      <c r="CC67" s="39"/>
    </row>
    <row r="68" spans="1:84" s="6" customFormat="1" ht="15" x14ac:dyDescent="0.25">
      <c r="A68" s="248" t="s">
        <v>219</v>
      </c>
      <c r="B68" s="249"/>
      <c r="C68" s="249"/>
      <c r="D68" s="249"/>
      <c r="E68" s="249"/>
      <c r="F68" s="249"/>
      <c r="G68" s="249"/>
      <c r="H68" s="249"/>
      <c r="I68" s="250"/>
      <c r="J68" s="38"/>
      <c r="K68" s="38"/>
      <c r="L68" s="38"/>
      <c r="M68" s="38"/>
      <c r="N68" s="38"/>
      <c r="O68" s="42">
        <v>603.31200000000001</v>
      </c>
      <c r="P68" s="42">
        <v>15.432</v>
      </c>
      <c r="BZ68" s="29"/>
      <c r="CA68" s="30"/>
      <c r="CC68" s="39" t="s">
        <v>219</v>
      </c>
    </row>
    <row r="69" spans="1:84" s="6" customFormat="1" ht="15" x14ac:dyDescent="0.25">
      <c r="A69" s="248" t="s">
        <v>55</v>
      </c>
      <c r="B69" s="249"/>
      <c r="C69" s="249"/>
      <c r="D69" s="249"/>
      <c r="E69" s="249"/>
      <c r="F69" s="249"/>
      <c r="G69" s="249"/>
      <c r="H69" s="249"/>
      <c r="I69" s="250"/>
      <c r="J69" s="38"/>
      <c r="K69" s="38"/>
      <c r="L69" s="38"/>
      <c r="M69" s="38"/>
      <c r="N69" s="38"/>
      <c r="O69" s="38"/>
      <c r="P69" s="38"/>
      <c r="CD69" s="39" t="s">
        <v>55</v>
      </c>
    </row>
    <row r="70" spans="1:84" s="6" customFormat="1" ht="15" x14ac:dyDescent="0.25">
      <c r="A70" s="251" t="s">
        <v>56</v>
      </c>
      <c r="B70" s="252"/>
      <c r="C70" s="252"/>
      <c r="D70" s="252"/>
      <c r="E70" s="252"/>
      <c r="F70" s="252"/>
      <c r="G70" s="252"/>
      <c r="H70" s="252"/>
      <c r="I70" s="253"/>
      <c r="J70" s="35">
        <v>9231751.0099999998</v>
      </c>
      <c r="K70" s="40"/>
      <c r="L70" s="40"/>
      <c r="M70" s="40"/>
      <c r="N70" s="40"/>
      <c r="O70" s="40"/>
      <c r="P70" s="40"/>
      <c r="CD70" s="39"/>
      <c r="CE70" s="2" t="s">
        <v>56</v>
      </c>
    </row>
    <row r="71" spans="1:84" s="6" customFormat="1" ht="15" x14ac:dyDescent="0.25">
      <c r="A71" s="251" t="s">
        <v>115</v>
      </c>
      <c r="B71" s="252"/>
      <c r="C71" s="252"/>
      <c r="D71" s="252"/>
      <c r="E71" s="252"/>
      <c r="F71" s="252"/>
      <c r="G71" s="252"/>
      <c r="H71" s="252"/>
      <c r="I71" s="253"/>
      <c r="J71" s="35">
        <v>256393.26</v>
      </c>
      <c r="K71" s="40"/>
      <c r="L71" s="40"/>
      <c r="M71" s="40"/>
      <c r="N71" s="40"/>
      <c r="O71" s="40"/>
      <c r="P71" s="40"/>
      <c r="CD71" s="39"/>
      <c r="CE71" s="2" t="s">
        <v>115</v>
      </c>
    </row>
    <row r="72" spans="1:84" s="6" customFormat="1" ht="15" x14ac:dyDescent="0.25">
      <c r="A72" s="251" t="s">
        <v>57</v>
      </c>
      <c r="B72" s="252"/>
      <c r="C72" s="252"/>
      <c r="D72" s="252"/>
      <c r="E72" s="252"/>
      <c r="F72" s="252"/>
      <c r="G72" s="252"/>
      <c r="H72" s="252"/>
      <c r="I72" s="253"/>
      <c r="J72" s="35">
        <v>13953887.42</v>
      </c>
      <c r="K72" s="40"/>
      <c r="L72" s="40"/>
      <c r="M72" s="40"/>
      <c r="N72" s="40"/>
      <c r="O72" s="40"/>
      <c r="P72" s="40"/>
      <c r="CD72" s="39"/>
      <c r="CE72" s="2" t="s">
        <v>57</v>
      </c>
    </row>
    <row r="73" spans="1:84" s="6" customFormat="1" ht="15" x14ac:dyDescent="0.25">
      <c r="A73" s="251" t="s">
        <v>220</v>
      </c>
      <c r="B73" s="252"/>
      <c r="C73" s="252"/>
      <c r="D73" s="252"/>
      <c r="E73" s="252"/>
      <c r="F73" s="252"/>
      <c r="G73" s="252"/>
      <c r="H73" s="252"/>
      <c r="I73" s="253"/>
      <c r="J73" s="35">
        <v>173503569.58000001</v>
      </c>
      <c r="K73" s="40"/>
      <c r="L73" s="40"/>
      <c r="M73" s="40"/>
      <c r="N73" s="40"/>
      <c r="O73" s="40"/>
      <c r="P73" s="40"/>
      <c r="CD73" s="39"/>
      <c r="CE73" s="2" t="s">
        <v>220</v>
      </c>
    </row>
    <row r="74" spans="1:84" s="6" customFormat="1" ht="15" x14ac:dyDescent="0.25">
      <c r="A74" s="251" t="s">
        <v>58</v>
      </c>
      <c r="B74" s="252"/>
      <c r="C74" s="252"/>
      <c r="D74" s="252"/>
      <c r="E74" s="252"/>
      <c r="F74" s="252"/>
      <c r="G74" s="252"/>
      <c r="H74" s="252"/>
      <c r="I74" s="253"/>
      <c r="J74" s="35">
        <v>3407851.53</v>
      </c>
      <c r="K74" s="40"/>
      <c r="L74" s="40"/>
      <c r="M74" s="40"/>
      <c r="N74" s="40"/>
      <c r="O74" s="40"/>
      <c r="P74" s="40"/>
      <c r="CD74" s="39"/>
      <c r="CE74" s="2" t="s">
        <v>58</v>
      </c>
    </row>
    <row r="75" spans="1:84" s="6" customFormat="1" ht="15" x14ac:dyDescent="0.25">
      <c r="A75" s="251" t="s">
        <v>59</v>
      </c>
      <c r="B75" s="252"/>
      <c r="C75" s="252"/>
      <c r="D75" s="252"/>
      <c r="E75" s="252"/>
      <c r="F75" s="252"/>
      <c r="G75" s="252"/>
      <c r="H75" s="252"/>
      <c r="I75" s="253"/>
      <c r="J75" s="35">
        <v>3253839.87</v>
      </c>
      <c r="K75" s="40"/>
      <c r="L75" s="40"/>
      <c r="M75" s="40"/>
      <c r="N75" s="40"/>
      <c r="O75" s="40"/>
      <c r="P75" s="40"/>
      <c r="CD75" s="39"/>
      <c r="CE75" s="2" t="s">
        <v>59</v>
      </c>
    </row>
    <row r="76" spans="1:84" s="6" customFormat="1" ht="15" x14ac:dyDescent="0.25">
      <c r="A76" s="251" t="s">
        <v>60</v>
      </c>
      <c r="B76" s="252"/>
      <c r="C76" s="252"/>
      <c r="D76" s="252"/>
      <c r="E76" s="252"/>
      <c r="F76" s="252"/>
      <c r="G76" s="252"/>
      <c r="H76" s="252"/>
      <c r="I76" s="253"/>
      <c r="J76" s="35">
        <v>1724689.8</v>
      </c>
      <c r="K76" s="40"/>
      <c r="L76" s="40"/>
      <c r="M76" s="40"/>
      <c r="N76" s="40"/>
      <c r="O76" s="40"/>
      <c r="P76" s="40"/>
      <c r="CD76" s="39"/>
      <c r="CE76" s="2" t="s">
        <v>60</v>
      </c>
    </row>
    <row r="77" spans="1:84" s="6" customFormat="1" ht="15" x14ac:dyDescent="0.25">
      <c r="A77" s="248" t="s">
        <v>61</v>
      </c>
      <c r="B77" s="249"/>
      <c r="C77" s="249"/>
      <c r="D77" s="249"/>
      <c r="E77" s="249"/>
      <c r="F77" s="249"/>
      <c r="G77" s="249"/>
      <c r="H77" s="249"/>
      <c r="I77" s="250"/>
      <c r="J77" s="41">
        <v>187713850.25999999</v>
      </c>
      <c r="K77" s="38"/>
      <c r="L77" s="38"/>
      <c r="M77" s="38"/>
      <c r="N77" s="38"/>
      <c r="O77" s="56">
        <v>5535.5726400000003</v>
      </c>
      <c r="P77" s="56">
        <v>493.56119999999999</v>
      </c>
      <c r="CD77" s="39"/>
      <c r="CF77" s="39" t="s">
        <v>61</v>
      </c>
    </row>
    <row r="78" spans="1:84" s="6" customFormat="1" ht="15" x14ac:dyDescent="0.25">
      <c r="A78" s="251" t="s">
        <v>62</v>
      </c>
      <c r="B78" s="252"/>
      <c r="C78" s="252"/>
      <c r="D78" s="252"/>
      <c r="E78" s="252"/>
      <c r="F78" s="252"/>
      <c r="G78" s="252"/>
      <c r="H78" s="252"/>
      <c r="I78" s="253"/>
      <c r="J78" s="40"/>
      <c r="K78" s="40"/>
      <c r="L78" s="40"/>
      <c r="M78" s="40"/>
      <c r="N78" s="40"/>
      <c r="O78" s="40"/>
      <c r="P78" s="40"/>
      <c r="CD78" s="39"/>
      <c r="CE78" s="2" t="s">
        <v>62</v>
      </c>
      <c r="CF78" s="39"/>
    </row>
    <row r="79" spans="1:84" s="6" customFormat="1" ht="15" x14ac:dyDescent="0.25">
      <c r="A79" s="251" t="s">
        <v>221</v>
      </c>
      <c r="B79" s="252"/>
      <c r="C79" s="252"/>
      <c r="D79" s="252"/>
      <c r="E79" s="252"/>
      <c r="F79" s="252"/>
      <c r="G79" s="252"/>
      <c r="H79" s="252"/>
      <c r="I79" s="253"/>
      <c r="J79" s="35">
        <v>173503569.58000001</v>
      </c>
      <c r="K79" s="40"/>
      <c r="L79" s="40"/>
      <c r="M79" s="40"/>
      <c r="N79" s="40"/>
      <c r="O79" s="40"/>
      <c r="P79" s="40"/>
      <c r="CD79" s="39"/>
      <c r="CE79" s="2" t="s">
        <v>221</v>
      </c>
      <c r="CF79" s="39"/>
    </row>
    <row r="80" spans="1:84" s="6" customFormat="1" ht="15" x14ac:dyDescent="0.25">
      <c r="A80" s="251" t="s">
        <v>63</v>
      </c>
      <c r="B80" s="252"/>
      <c r="C80" s="252"/>
      <c r="D80" s="252"/>
      <c r="E80" s="252"/>
      <c r="F80" s="252"/>
      <c r="G80" s="252"/>
      <c r="H80" s="252"/>
      <c r="I80" s="253"/>
      <c r="J80" s="40"/>
      <c r="K80" s="40"/>
      <c r="L80" s="40"/>
      <c r="M80" s="40"/>
      <c r="N80" s="40"/>
      <c r="O80" s="40"/>
      <c r="P80" s="40"/>
      <c r="CD80" s="39"/>
      <c r="CE80" s="2" t="s">
        <v>63</v>
      </c>
      <c r="CF80" s="39"/>
    </row>
    <row r="81" spans="1:84" s="6" customFormat="1" ht="15" x14ac:dyDescent="0.25">
      <c r="A81" s="251" t="s">
        <v>64</v>
      </c>
      <c r="B81" s="252"/>
      <c r="C81" s="252"/>
      <c r="D81" s="252"/>
      <c r="E81" s="252"/>
      <c r="F81" s="252"/>
      <c r="G81" s="252"/>
      <c r="H81" s="252"/>
      <c r="I81" s="253"/>
      <c r="J81" s="40"/>
      <c r="K81" s="40"/>
      <c r="L81" s="40"/>
      <c r="M81" s="40"/>
      <c r="N81" s="40"/>
      <c r="O81" s="40"/>
      <c r="P81" s="40"/>
      <c r="CD81" s="39"/>
      <c r="CE81" s="2" t="s">
        <v>64</v>
      </c>
      <c r="CF81" s="39"/>
    </row>
    <row r="82" spans="1:84" s="6" customFormat="1" ht="3" customHeigh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5"/>
      <c r="M82" s="45"/>
      <c r="N82" s="45"/>
      <c r="O82" s="46"/>
      <c r="P82" s="46"/>
    </row>
    <row r="83" spans="1:84" s="6" customFormat="1" ht="53.2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84" s="6" customFormat="1" ht="15" x14ac:dyDescent="0.25">
      <c r="A84" s="7"/>
      <c r="B84" s="7"/>
      <c r="C84" s="7"/>
      <c r="D84" s="7"/>
      <c r="E84" s="7"/>
      <c r="F84" s="7"/>
      <c r="G84" s="7"/>
      <c r="H84" s="12"/>
      <c r="I84" s="254"/>
      <c r="J84" s="254"/>
      <c r="K84" s="254"/>
      <c r="L84" s="7"/>
      <c r="M84" s="7"/>
      <c r="N84" s="7"/>
      <c r="O84" s="7"/>
      <c r="P84" s="7"/>
    </row>
    <row r="85" spans="1:84" s="6" customFormat="1" ht="15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84" s="6" customFormat="1" ht="15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</sheetData>
  <mergeCells count="82">
    <mergeCell ref="I84:K84"/>
    <mergeCell ref="A77:I77"/>
    <mergeCell ref="A78:I78"/>
    <mergeCell ref="A79:I79"/>
    <mergeCell ref="A80:I80"/>
    <mergeCell ref="A81:I81"/>
    <mergeCell ref="A72:I72"/>
    <mergeCell ref="A73:I73"/>
    <mergeCell ref="A74:I74"/>
    <mergeCell ref="A75:I75"/>
    <mergeCell ref="A76:I76"/>
    <mergeCell ref="C67:E67"/>
    <mergeCell ref="A68:I68"/>
    <mergeCell ref="A69:I69"/>
    <mergeCell ref="A70:I70"/>
    <mergeCell ref="A71:I71"/>
    <mergeCell ref="C62:E62"/>
    <mergeCell ref="C63:E63"/>
    <mergeCell ref="C64:E64"/>
    <mergeCell ref="C65:E65"/>
    <mergeCell ref="C66:E66"/>
    <mergeCell ref="C57:E57"/>
    <mergeCell ref="A58:I58"/>
    <mergeCell ref="A59:P59"/>
    <mergeCell ref="C60:E60"/>
    <mergeCell ref="C61:E61"/>
    <mergeCell ref="C52:E52"/>
    <mergeCell ref="C53:E53"/>
    <mergeCell ref="A54:P54"/>
    <mergeCell ref="C55:E55"/>
    <mergeCell ref="C56:E56"/>
    <mergeCell ref="C47:E47"/>
    <mergeCell ref="C48:E48"/>
    <mergeCell ref="C49:E49"/>
    <mergeCell ref="C50:E50"/>
    <mergeCell ref="C51:E51"/>
    <mergeCell ref="A42:P42"/>
    <mergeCell ref="C43:E43"/>
    <mergeCell ref="C44:E44"/>
    <mergeCell ref="C45:E45"/>
    <mergeCell ref="C46:E46"/>
    <mergeCell ref="C37:E37"/>
    <mergeCell ref="C38:E38"/>
    <mergeCell ref="C39:E39"/>
    <mergeCell ref="A40:P40"/>
    <mergeCell ref="C41:E41"/>
    <mergeCell ref="C32:E32"/>
    <mergeCell ref="A33:P33"/>
    <mergeCell ref="C34:E34"/>
    <mergeCell ref="C35:E35"/>
    <mergeCell ref="A36:P36"/>
    <mergeCell ref="C27:E27"/>
    <mergeCell ref="C28:E28"/>
    <mergeCell ref="C29:E29"/>
    <mergeCell ref="C30:E30"/>
    <mergeCell ref="C31:E31"/>
    <mergeCell ref="C22:E22"/>
    <mergeCell ref="A23:P23"/>
    <mergeCell ref="A24:P24"/>
    <mergeCell ref="C25:E25"/>
    <mergeCell ref="C26:E26"/>
    <mergeCell ref="A8:P8"/>
    <mergeCell ref="C9:G9"/>
    <mergeCell ref="E17:P17"/>
    <mergeCell ref="A19:A21"/>
    <mergeCell ref="B19:B21"/>
    <mergeCell ref="C19:E21"/>
    <mergeCell ref="F19:F21"/>
    <mergeCell ref="G19:H19"/>
    <mergeCell ref="I19:N19"/>
    <mergeCell ref="O19:O21"/>
    <mergeCell ref="P19:P21"/>
    <mergeCell ref="G20:G21"/>
    <mergeCell ref="H20:H21"/>
    <mergeCell ref="I20:I21"/>
    <mergeCell ref="J20:J21"/>
    <mergeCell ref="K20:N20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80"/>
  <sheetViews>
    <sheetView topLeftCell="A54" zoomScale="70" zoomScaleNormal="70" workbookViewId="0">
      <selection activeCell="E10" sqref="E1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4" width="103.28515625" style="2" hidden="1" customWidth="1"/>
    <col min="85" max="16384" width="9.140625" style="1"/>
  </cols>
  <sheetData>
    <row r="1" spans="1:77" s="6" customFormat="1" ht="11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77" s="6" customFormat="1" ht="26.25" x14ac:dyDescent="0.25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AC2" s="10" t="s">
        <v>1</v>
      </c>
      <c r="AD2" s="10" t="s">
        <v>0</v>
      </c>
      <c r="AE2" s="10" t="s">
        <v>0</v>
      </c>
      <c r="AF2" s="10" t="s">
        <v>0</v>
      </c>
      <c r="AG2" s="10" t="s">
        <v>0</v>
      </c>
      <c r="AH2" s="10" t="s">
        <v>0</v>
      </c>
      <c r="AI2" s="10" t="s">
        <v>0</v>
      </c>
      <c r="AJ2" s="10" t="s">
        <v>0</v>
      </c>
      <c r="AK2" s="10" t="s">
        <v>0</v>
      </c>
      <c r="AL2" s="10" t="s">
        <v>0</v>
      </c>
      <c r="AM2" s="10" t="s">
        <v>0</v>
      </c>
      <c r="AN2" s="10" t="s">
        <v>0</v>
      </c>
      <c r="AO2" s="10" t="s">
        <v>0</v>
      </c>
      <c r="AP2" s="10" t="s">
        <v>0</v>
      </c>
      <c r="AQ2" s="10" t="s">
        <v>0</v>
      </c>
      <c r="AR2" s="10" t="s">
        <v>0</v>
      </c>
    </row>
    <row r="3" spans="1:77" s="6" customFormat="1" ht="15" x14ac:dyDescent="0.25">
      <c r="A3" s="231" t="s">
        <v>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77" s="6" customFormat="1" ht="15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77" s="6" customFormat="1" ht="28.5" customHeight="1" x14ac:dyDescent="0.25">
      <c r="A5" s="232" t="s">
        <v>222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</row>
    <row r="6" spans="1:77" s="6" customFormat="1" ht="21" customHeight="1" x14ac:dyDescent="0.25">
      <c r="A6" s="233" t="s">
        <v>4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77" s="6" customFormat="1" ht="15" x14ac:dyDescent="0.25">
      <c r="A7" s="234" t="s">
        <v>223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AS7" s="10" t="s">
        <v>223</v>
      </c>
      <c r="AT7" s="10" t="s">
        <v>0</v>
      </c>
      <c r="AU7" s="10" t="s">
        <v>0</v>
      </c>
      <c r="AV7" s="10" t="s">
        <v>0</v>
      </c>
      <c r="AW7" s="10" t="s">
        <v>0</v>
      </c>
      <c r="AX7" s="10" t="s">
        <v>0</v>
      </c>
      <c r="AY7" s="10" t="s">
        <v>0</v>
      </c>
      <c r="AZ7" s="10" t="s">
        <v>0</v>
      </c>
      <c r="BA7" s="10" t="s">
        <v>0</v>
      </c>
      <c r="BB7" s="10" t="s">
        <v>0</v>
      </c>
      <c r="BC7" s="10" t="s">
        <v>0</v>
      </c>
      <c r="BD7" s="10" t="s">
        <v>0</v>
      </c>
      <c r="BE7" s="10" t="s">
        <v>0</v>
      </c>
      <c r="BF7" s="10" t="s">
        <v>0</v>
      </c>
      <c r="BG7" s="10" t="s">
        <v>0</v>
      </c>
      <c r="BH7" s="10" t="s">
        <v>0</v>
      </c>
    </row>
    <row r="8" spans="1:77" s="6" customFormat="1" ht="15.75" customHeight="1" x14ac:dyDescent="0.25">
      <c r="A8" s="233" t="s">
        <v>6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</row>
    <row r="9" spans="1:77" s="6" customFormat="1" ht="15" x14ac:dyDescent="0.25">
      <c r="A9" s="7"/>
      <c r="B9" s="12" t="s">
        <v>7</v>
      </c>
      <c r="C9" s="235" t="s">
        <v>224</v>
      </c>
      <c r="D9" s="235"/>
      <c r="E9" s="235"/>
      <c r="F9" s="235"/>
      <c r="G9" s="235"/>
      <c r="H9" s="13"/>
      <c r="I9" s="13"/>
      <c r="J9" s="13"/>
      <c r="K9" s="13"/>
      <c r="L9" s="13"/>
      <c r="M9" s="13"/>
      <c r="N9" s="13"/>
      <c r="O9" s="7"/>
      <c r="P9" s="7"/>
      <c r="BI9" s="14" t="s">
        <v>224</v>
      </c>
      <c r="BJ9" s="14" t="s">
        <v>0</v>
      </c>
      <c r="BK9" s="14" t="s">
        <v>0</v>
      </c>
      <c r="BL9" s="14" t="s">
        <v>0</v>
      </c>
      <c r="BM9" s="14" t="s">
        <v>0</v>
      </c>
    </row>
    <row r="10" spans="1:77" s="6" customFormat="1" ht="12.75" customHeight="1" x14ac:dyDescent="0.25">
      <c r="B10" s="15" t="s">
        <v>9</v>
      </c>
      <c r="C10" s="15"/>
      <c r="D10" s="16"/>
      <c r="E10" s="282">
        <v>13496.662</v>
      </c>
      <c r="F10" s="18" t="s">
        <v>10</v>
      </c>
      <c r="H10" s="15"/>
      <c r="I10" s="15"/>
      <c r="J10" s="15"/>
      <c r="K10" s="15"/>
      <c r="L10" s="15"/>
      <c r="M10" s="19"/>
      <c r="N10" s="15"/>
    </row>
    <row r="11" spans="1:77" s="6" customFormat="1" ht="12.75" customHeight="1" x14ac:dyDescent="0.25">
      <c r="B11" s="15" t="s">
        <v>225</v>
      </c>
      <c r="D11" s="16"/>
      <c r="E11" s="17">
        <v>13496.662</v>
      </c>
      <c r="F11" s="18" t="s">
        <v>10</v>
      </c>
      <c r="H11" s="15"/>
      <c r="I11" s="15"/>
      <c r="J11" s="15"/>
      <c r="K11" s="15"/>
      <c r="L11" s="15"/>
      <c r="M11" s="19"/>
      <c r="N11" s="15"/>
    </row>
    <row r="12" spans="1:77" s="6" customFormat="1" ht="12.75" customHeight="1" x14ac:dyDescent="0.25">
      <c r="B12" s="15" t="s">
        <v>12</v>
      </c>
      <c r="C12" s="15"/>
      <c r="D12" s="16"/>
      <c r="E12" s="17">
        <v>6396.5219999999999</v>
      </c>
      <c r="F12" s="18" t="s">
        <v>10</v>
      </c>
      <c r="H12" s="15"/>
      <c r="J12" s="15"/>
      <c r="K12" s="15"/>
      <c r="L12" s="15"/>
      <c r="M12" s="8"/>
      <c r="N12" s="20"/>
    </row>
    <row r="13" spans="1:77" s="6" customFormat="1" ht="12.75" customHeight="1" x14ac:dyDescent="0.25">
      <c r="B13" s="15" t="s">
        <v>13</v>
      </c>
      <c r="C13" s="15"/>
      <c r="D13" s="9"/>
      <c r="E13" s="21">
        <v>7146.53</v>
      </c>
      <c r="F13" s="18" t="s">
        <v>14</v>
      </c>
      <c r="H13" s="15"/>
      <c r="J13" s="15"/>
      <c r="K13" s="15"/>
      <c r="L13" s="15"/>
      <c r="M13" s="22"/>
      <c r="N13" s="18"/>
    </row>
    <row r="14" spans="1:77" s="6" customFormat="1" ht="12.75" customHeight="1" x14ac:dyDescent="0.25">
      <c r="B14" s="15" t="s">
        <v>15</v>
      </c>
      <c r="C14" s="15"/>
      <c r="D14" s="9"/>
      <c r="E14" s="21"/>
      <c r="F14" s="18" t="s">
        <v>14</v>
      </c>
      <c r="H14" s="15"/>
      <c r="J14" s="15"/>
      <c r="K14" s="15"/>
      <c r="L14" s="15"/>
      <c r="M14" s="22"/>
      <c r="N14" s="18"/>
    </row>
    <row r="15" spans="1:77" s="6" customFormat="1" ht="15" x14ac:dyDescent="0.25">
      <c r="A15" s="7"/>
      <c r="B15" s="12" t="s">
        <v>16</v>
      </c>
      <c r="C15" s="12"/>
      <c r="D15" s="7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BN15" s="14" t="s">
        <v>0</v>
      </c>
      <c r="BO15" s="14" t="s">
        <v>0</v>
      </c>
      <c r="BP15" s="14" t="s">
        <v>0</v>
      </c>
      <c r="BQ15" s="14" t="s">
        <v>0</v>
      </c>
      <c r="BR15" s="14" t="s">
        <v>0</v>
      </c>
      <c r="BS15" s="14" t="s">
        <v>0</v>
      </c>
      <c r="BT15" s="14" t="s">
        <v>0</v>
      </c>
      <c r="BU15" s="14" t="s">
        <v>0</v>
      </c>
      <c r="BV15" s="14" t="s">
        <v>0</v>
      </c>
      <c r="BW15" s="14" t="s">
        <v>0</v>
      </c>
      <c r="BX15" s="14" t="s">
        <v>0</v>
      </c>
      <c r="BY15" s="14" t="s">
        <v>0</v>
      </c>
    </row>
    <row r="16" spans="1:77" s="6" customFormat="1" ht="12.75" customHeight="1" x14ac:dyDescent="0.25">
      <c r="A16" s="12"/>
      <c r="B16" s="12"/>
      <c r="C16" s="7"/>
      <c r="D16" s="12"/>
      <c r="E16" s="23"/>
      <c r="F16" s="24"/>
      <c r="G16" s="25"/>
      <c r="H16" s="25"/>
      <c r="I16" s="12"/>
      <c r="J16" s="12"/>
      <c r="K16" s="12"/>
      <c r="L16" s="26"/>
      <c r="M16" s="12"/>
      <c r="N16" s="7"/>
      <c r="O16" s="7"/>
      <c r="P16" s="7"/>
    </row>
    <row r="17" spans="1:80" s="6" customFormat="1" ht="36" customHeight="1" x14ac:dyDescent="0.25">
      <c r="A17" s="237" t="s">
        <v>17</v>
      </c>
      <c r="B17" s="237" t="s">
        <v>18</v>
      </c>
      <c r="C17" s="237" t="s">
        <v>19</v>
      </c>
      <c r="D17" s="237"/>
      <c r="E17" s="237"/>
      <c r="F17" s="237" t="s">
        <v>20</v>
      </c>
      <c r="G17" s="238" t="s">
        <v>21</v>
      </c>
      <c r="H17" s="239"/>
      <c r="I17" s="237" t="s">
        <v>22</v>
      </c>
      <c r="J17" s="237"/>
      <c r="K17" s="237"/>
      <c r="L17" s="237"/>
      <c r="M17" s="237"/>
      <c r="N17" s="237"/>
      <c r="O17" s="237" t="s">
        <v>23</v>
      </c>
      <c r="P17" s="237" t="s">
        <v>24</v>
      </c>
    </row>
    <row r="18" spans="1:80" s="6" customFormat="1" ht="36.75" customHeight="1" x14ac:dyDescent="0.25">
      <c r="A18" s="237"/>
      <c r="B18" s="237"/>
      <c r="C18" s="237"/>
      <c r="D18" s="237"/>
      <c r="E18" s="237"/>
      <c r="F18" s="237"/>
      <c r="G18" s="240" t="s">
        <v>25</v>
      </c>
      <c r="H18" s="240" t="s">
        <v>26</v>
      </c>
      <c r="I18" s="237" t="s">
        <v>25</v>
      </c>
      <c r="J18" s="237" t="s">
        <v>27</v>
      </c>
      <c r="K18" s="242" t="s">
        <v>28</v>
      </c>
      <c r="L18" s="242"/>
      <c r="M18" s="242"/>
      <c r="N18" s="242"/>
      <c r="O18" s="237"/>
      <c r="P18" s="237"/>
    </row>
    <row r="19" spans="1:80" s="6" customFormat="1" ht="15" x14ac:dyDescent="0.25">
      <c r="A19" s="237"/>
      <c r="B19" s="237"/>
      <c r="C19" s="237"/>
      <c r="D19" s="237"/>
      <c r="E19" s="237"/>
      <c r="F19" s="237"/>
      <c r="G19" s="241"/>
      <c r="H19" s="241"/>
      <c r="I19" s="237"/>
      <c r="J19" s="237"/>
      <c r="K19" s="28" t="s">
        <v>29</v>
      </c>
      <c r="L19" s="28" t="s">
        <v>30</v>
      </c>
      <c r="M19" s="28" t="s">
        <v>31</v>
      </c>
      <c r="N19" s="28" t="s">
        <v>32</v>
      </c>
      <c r="O19" s="237"/>
      <c r="P19" s="237"/>
    </row>
    <row r="20" spans="1:80" s="6" customFormat="1" ht="15" x14ac:dyDescent="0.25">
      <c r="A20" s="27">
        <v>1</v>
      </c>
      <c r="B20" s="27">
        <v>2</v>
      </c>
      <c r="C20" s="242">
        <v>3</v>
      </c>
      <c r="D20" s="242"/>
      <c r="E20" s="242"/>
      <c r="F20" s="27">
        <v>4</v>
      </c>
      <c r="G20" s="27">
        <v>5</v>
      </c>
      <c r="H20" s="27">
        <v>6</v>
      </c>
      <c r="I20" s="27">
        <v>7</v>
      </c>
      <c r="J20" s="27">
        <v>8</v>
      </c>
      <c r="K20" s="27">
        <v>9</v>
      </c>
      <c r="L20" s="27">
        <v>10</v>
      </c>
      <c r="M20" s="27">
        <v>11</v>
      </c>
      <c r="N20" s="27">
        <v>12</v>
      </c>
      <c r="O20" s="27">
        <v>13</v>
      </c>
      <c r="P20" s="27">
        <v>14</v>
      </c>
    </row>
    <row r="21" spans="1:80" s="6" customFormat="1" ht="15" x14ac:dyDescent="0.25">
      <c r="A21" s="243" t="s">
        <v>226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BZ21" s="29" t="s">
        <v>226</v>
      </c>
    </row>
    <row r="22" spans="1:80" s="6" customFormat="1" ht="15" x14ac:dyDescent="0.25">
      <c r="A22" s="244" t="s">
        <v>227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BZ22" s="29"/>
      <c r="CA22" s="30" t="s">
        <v>227</v>
      </c>
    </row>
    <row r="23" spans="1:80" s="6" customFormat="1" ht="15" x14ac:dyDescent="0.25">
      <c r="A23" s="244" t="s">
        <v>228</v>
      </c>
      <c r="B23" s="244"/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BZ23" s="29"/>
      <c r="CA23" s="30" t="s">
        <v>228</v>
      </c>
    </row>
    <row r="24" spans="1:80" s="6" customFormat="1" ht="22.5" x14ac:dyDescent="0.25">
      <c r="A24" s="31" t="s">
        <v>35</v>
      </c>
      <c r="B24" s="32" t="s">
        <v>229</v>
      </c>
      <c r="C24" s="245" t="s">
        <v>230</v>
      </c>
      <c r="D24" s="246"/>
      <c r="E24" s="247"/>
      <c r="F24" s="31" t="s">
        <v>231</v>
      </c>
      <c r="G24" s="33"/>
      <c r="H24" s="34">
        <v>6</v>
      </c>
      <c r="I24" s="35">
        <v>1137.83</v>
      </c>
      <c r="J24" s="35">
        <v>6826.98</v>
      </c>
      <c r="K24" s="35">
        <v>6826.98</v>
      </c>
      <c r="L24" s="40"/>
      <c r="M24" s="40"/>
      <c r="N24" s="40"/>
      <c r="O24" s="36">
        <v>9.7200000000000006</v>
      </c>
      <c r="P24" s="48">
        <v>0</v>
      </c>
      <c r="BZ24" s="29"/>
      <c r="CA24" s="30"/>
      <c r="CB24" s="2" t="s">
        <v>230</v>
      </c>
    </row>
    <row r="25" spans="1:80" s="6" customFormat="1" ht="33.75" x14ac:dyDescent="0.25">
      <c r="A25" s="31" t="s">
        <v>39</v>
      </c>
      <c r="B25" s="32" t="s">
        <v>232</v>
      </c>
      <c r="C25" s="245" t="s">
        <v>233</v>
      </c>
      <c r="D25" s="246"/>
      <c r="E25" s="247"/>
      <c r="F25" s="31" t="s">
        <v>38</v>
      </c>
      <c r="G25" s="33"/>
      <c r="H25" s="34">
        <v>6</v>
      </c>
      <c r="I25" s="35">
        <v>15427.5</v>
      </c>
      <c r="J25" s="35">
        <v>92564.99</v>
      </c>
      <c r="K25" s="35">
        <v>92564.99</v>
      </c>
      <c r="L25" s="40"/>
      <c r="M25" s="40"/>
      <c r="N25" s="40"/>
      <c r="O25" s="37">
        <v>129.6</v>
      </c>
      <c r="P25" s="48">
        <v>0</v>
      </c>
      <c r="BZ25" s="29"/>
      <c r="CA25" s="30"/>
      <c r="CB25" s="2" t="s">
        <v>233</v>
      </c>
    </row>
    <row r="26" spans="1:80" s="6" customFormat="1" ht="56.25" x14ac:dyDescent="0.25">
      <c r="A26" s="31" t="s">
        <v>43</v>
      </c>
      <c r="B26" s="32" t="s">
        <v>234</v>
      </c>
      <c r="C26" s="245" t="s">
        <v>235</v>
      </c>
      <c r="D26" s="246"/>
      <c r="E26" s="247"/>
      <c r="F26" s="31" t="s">
        <v>38</v>
      </c>
      <c r="G26" s="33"/>
      <c r="H26" s="34">
        <v>6</v>
      </c>
      <c r="I26" s="35">
        <v>14665.29</v>
      </c>
      <c r="J26" s="35">
        <v>87991.79</v>
      </c>
      <c r="K26" s="35">
        <v>87991.79</v>
      </c>
      <c r="L26" s="40"/>
      <c r="M26" s="40"/>
      <c r="N26" s="40"/>
      <c r="O26" s="37">
        <v>129.6</v>
      </c>
      <c r="P26" s="48">
        <v>0</v>
      </c>
      <c r="BZ26" s="29"/>
      <c r="CA26" s="30"/>
      <c r="CB26" s="2" t="s">
        <v>235</v>
      </c>
    </row>
    <row r="27" spans="1:80" s="6" customFormat="1" ht="22.5" x14ac:dyDescent="0.25">
      <c r="A27" s="31" t="s">
        <v>46</v>
      </c>
      <c r="B27" s="32" t="s">
        <v>236</v>
      </c>
      <c r="C27" s="245" t="s">
        <v>237</v>
      </c>
      <c r="D27" s="246"/>
      <c r="E27" s="247"/>
      <c r="F27" s="31" t="s">
        <v>231</v>
      </c>
      <c r="G27" s="33"/>
      <c r="H27" s="34">
        <v>6</v>
      </c>
      <c r="I27" s="35">
        <v>1914.82</v>
      </c>
      <c r="J27" s="35">
        <v>11488.94</v>
      </c>
      <c r="K27" s="35">
        <v>11488.94</v>
      </c>
      <c r="L27" s="40"/>
      <c r="M27" s="40"/>
      <c r="N27" s="40"/>
      <c r="O27" s="37">
        <v>16.2</v>
      </c>
      <c r="P27" s="48">
        <v>0</v>
      </c>
      <c r="BZ27" s="29"/>
      <c r="CA27" s="30"/>
      <c r="CB27" s="2" t="s">
        <v>237</v>
      </c>
    </row>
    <row r="28" spans="1:80" s="6" customFormat="1" ht="15" x14ac:dyDescent="0.25">
      <c r="A28" s="244" t="s">
        <v>238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BZ28" s="29"/>
      <c r="CA28" s="30" t="s">
        <v>238</v>
      </c>
    </row>
    <row r="29" spans="1:80" s="6" customFormat="1" ht="33.75" x14ac:dyDescent="0.25">
      <c r="A29" s="31" t="s">
        <v>51</v>
      </c>
      <c r="B29" s="32" t="s">
        <v>239</v>
      </c>
      <c r="C29" s="245" t="s">
        <v>240</v>
      </c>
      <c r="D29" s="246"/>
      <c r="E29" s="247"/>
      <c r="F29" s="31" t="s">
        <v>38</v>
      </c>
      <c r="G29" s="33"/>
      <c r="H29" s="34">
        <v>6</v>
      </c>
      <c r="I29" s="35">
        <v>3191.37</v>
      </c>
      <c r="J29" s="35">
        <v>19148.23</v>
      </c>
      <c r="K29" s="35">
        <v>19148.23</v>
      </c>
      <c r="L29" s="40"/>
      <c r="M29" s="40"/>
      <c r="N29" s="40"/>
      <c r="O29" s="48">
        <v>27</v>
      </c>
      <c r="P29" s="48">
        <v>0</v>
      </c>
      <c r="BZ29" s="29"/>
      <c r="CA29" s="30"/>
      <c r="CB29" s="2" t="s">
        <v>240</v>
      </c>
    </row>
    <row r="30" spans="1:80" s="6" customFormat="1" ht="22.5" x14ac:dyDescent="0.25">
      <c r="A30" s="31" t="s">
        <v>84</v>
      </c>
      <c r="B30" s="32" t="s">
        <v>241</v>
      </c>
      <c r="C30" s="245" t="s">
        <v>242</v>
      </c>
      <c r="D30" s="246"/>
      <c r="E30" s="247"/>
      <c r="F30" s="31" t="s">
        <v>231</v>
      </c>
      <c r="G30" s="33"/>
      <c r="H30" s="34">
        <v>6</v>
      </c>
      <c r="I30" s="35">
        <v>1829.88</v>
      </c>
      <c r="J30" s="35">
        <v>10979.26</v>
      </c>
      <c r="K30" s="35">
        <v>10979.26</v>
      </c>
      <c r="L30" s="40"/>
      <c r="M30" s="40"/>
      <c r="N30" s="40"/>
      <c r="O30" s="36">
        <v>14.58</v>
      </c>
      <c r="P30" s="48">
        <v>0</v>
      </c>
      <c r="BZ30" s="29"/>
      <c r="CA30" s="30"/>
      <c r="CB30" s="2" t="s">
        <v>242</v>
      </c>
    </row>
    <row r="31" spans="1:80" s="6" customFormat="1" ht="22.5" x14ac:dyDescent="0.25">
      <c r="A31" s="31" t="s">
        <v>87</v>
      </c>
      <c r="B31" s="32" t="s">
        <v>243</v>
      </c>
      <c r="C31" s="245" t="s">
        <v>244</v>
      </c>
      <c r="D31" s="246"/>
      <c r="E31" s="247"/>
      <c r="F31" s="31" t="s">
        <v>231</v>
      </c>
      <c r="G31" s="33"/>
      <c r="H31" s="34">
        <v>72</v>
      </c>
      <c r="I31" s="35">
        <v>1219.33</v>
      </c>
      <c r="J31" s="35">
        <v>87791.679999999993</v>
      </c>
      <c r="K31" s="35">
        <v>87791.679999999993</v>
      </c>
      <c r="L31" s="40"/>
      <c r="M31" s="40"/>
      <c r="N31" s="40"/>
      <c r="O31" s="36">
        <v>116.64</v>
      </c>
      <c r="P31" s="48">
        <v>0</v>
      </c>
      <c r="BZ31" s="29"/>
      <c r="CA31" s="30"/>
      <c r="CB31" s="2" t="s">
        <v>244</v>
      </c>
    </row>
    <row r="32" spans="1:80" s="6" customFormat="1" ht="15" x14ac:dyDescent="0.25">
      <c r="A32" s="244" t="s">
        <v>245</v>
      </c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BZ32" s="29"/>
      <c r="CA32" s="30" t="s">
        <v>245</v>
      </c>
    </row>
    <row r="33" spans="1:80" s="6" customFormat="1" ht="33.75" x14ac:dyDescent="0.25">
      <c r="A33" s="31" t="s">
        <v>91</v>
      </c>
      <c r="B33" s="32" t="s">
        <v>246</v>
      </c>
      <c r="C33" s="245" t="s">
        <v>247</v>
      </c>
      <c r="D33" s="246"/>
      <c r="E33" s="247"/>
      <c r="F33" s="31" t="s">
        <v>38</v>
      </c>
      <c r="G33" s="33"/>
      <c r="H33" s="34">
        <v>6</v>
      </c>
      <c r="I33" s="35">
        <v>4467.93</v>
      </c>
      <c r="J33" s="35">
        <v>26807.53</v>
      </c>
      <c r="K33" s="35">
        <v>26807.53</v>
      </c>
      <c r="L33" s="40"/>
      <c r="M33" s="40"/>
      <c r="N33" s="40"/>
      <c r="O33" s="37">
        <v>37.799999999999997</v>
      </c>
      <c r="P33" s="48">
        <v>0</v>
      </c>
      <c r="BZ33" s="29"/>
      <c r="CA33" s="30"/>
      <c r="CB33" s="2" t="s">
        <v>247</v>
      </c>
    </row>
    <row r="34" spans="1:80" s="6" customFormat="1" ht="22.5" x14ac:dyDescent="0.25">
      <c r="A34" s="31" t="s">
        <v>94</v>
      </c>
      <c r="B34" s="32" t="s">
        <v>241</v>
      </c>
      <c r="C34" s="245" t="s">
        <v>242</v>
      </c>
      <c r="D34" s="246"/>
      <c r="E34" s="247"/>
      <c r="F34" s="31" t="s">
        <v>231</v>
      </c>
      <c r="G34" s="33"/>
      <c r="H34" s="34">
        <v>6</v>
      </c>
      <c r="I34" s="35">
        <v>1829.88</v>
      </c>
      <c r="J34" s="35">
        <v>10979.26</v>
      </c>
      <c r="K34" s="35">
        <v>10979.26</v>
      </c>
      <c r="L34" s="40"/>
      <c r="M34" s="40"/>
      <c r="N34" s="40"/>
      <c r="O34" s="36">
        <v>14.58</v>
      </c>
      <c r="P34" s="48">
        <v>0</v>
      </c>
      <c r="BZ34" s="29"/>
      <c r="CA34" s="30"/>
      <c r="CB34" s="2" t="s">
        <v>242</v>
      </c>
    </row>
    <row r="35" spans="1:80" s="6" customFormat="1" ht="22.5" x14ac:dyDescent="0.25">
      <c r="A35" s="31" t="s">
        <v>95</v>
      </c>
      <c r="B35" s="32" t="s">
        <v>243</v>
      </c>
      <c r="C35" s="245" t="s">
        <v>244</v>
      </c>
      <c r="D35" s="246"/>
      <c r="E35" s="247"/>
      <c r="F35" s="31" t="s">
        <v>231</v>
      </c>
      <c r="G35" s="33"/>
      <c r="H35" s="34">
        <v>6</v>
      </c>
      <c r="I35" s="35">
        <v>1219.33</v>
      </c>
      <c r="J35" s="35">
        <v>7315.98</v>
      </c>
      <c r="K35" s="35">
        <v>7315.98</v>
      </c>
      <c r="L35" s="40"/>
      <c r="M35" s="40"/>
      <c r="N35" s="40"/>
      <c r="O35" s="36">
        <v>9.7200000000000006</v>
      </c>
      <c r="P35" s="48">
        <v>0</v>
      </c>
      <c r="BZ35" s="29"/>
      <c r="CA35" s="30"/>
      <c r="CB35" s="2" t="s">
        <v>244</v>
      </c>
    </row>
    <row r="36" spans="1:80" s="6" customFormat="1" ht="15" x14ac:dyDescent="0.25">
      <c r="A36" s="244" t="s">
        <v>248</v>
      </c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BZ36" s="29"/>
      <c r="CA36" s="30" t="s">
        <v>248</v>
      </c>
    </row>
    <row r="37" spans="1:80" s="6" customFormat="1" ht="33.75" x14ac:dyDescent="0.25">
      <c r="A37" s="31" t="s">
        <v>98</v>
      </c>
      <c r="B37" s="32" t="s">
        <v>249</v>
      </c>
      <c r="C37" s="245" t="s">
        <v>250</v>
      </c>
      <c r="D37" s="246"/>
      <c r="E37" s="247"/>
      <c r="F37" s="31" t="s">
        <v>251</v>
      </c>
      <c r="G37" s="33"/>
      <c r="H37" s="34">
        <v>18</v>
      </c>
      <c r="I37" s="35">
        <v>59.83</v>
      </c>
      <c r="J37" s="35">
        <v>1076.9000000000001</v>
      </c>
      <c r="K37" s="35">
        <v>1076.9000000000001</v>
      </c>
      <c r="L37" s="40"/>
      <c r="M37" s="40"/>
      <c r="N37" s="40"/>
      <c r="O37" s="36">
        <v>1.44</v>
      </c>
      <c r="P37" s="48">
        <v>0</v>
      </c>
      <c r="BZ37" s="29"/>
      <c r="CA37" s="30"/>
      <c r="CB37" s="2" t="s">
        <v>250</v>
      </c>
    </row>
    <row r="38" spans="1:80" s="6" customFormat="1" ht="22.5" x14ac:dyDescent="0.25">
      <c r="A38" s="31" t="s">
        <v>102</v>
      </c>
      <c r="B38" s="32" t="s">
        <v>252</v>
      </c>
      <c r="C38" s="245" t="s">
        <v>253</v>
      </c>
      <c r="D38" s="246"/>
      <c r="E38" s="247"/>
      <c r="F38" s="31" t="s">
        <v>251</v>
      </c>
      <c r="G38" s="33"/>
      <c r="H38" s="34">
        <v>18</v>
      </c>
      <c r="I38" s="35">
        <v>1346.14</v>
      </c>
      <c r="J38" s="35">
        <v>24230.34</v>
      </c>
      <c r="K38" s="35">
        <v>24230.34</v>
      </c>
      <c r="L38" s="40"/>
      <c r="M38" s="40"/>
      <c r="N38" s="40"/>
      <c r="O38" s="37">
        <v>32.4</v>
      </c>
      <c r="P38" s="48">
        <v>0</v>
      </c>
      <c r="BZ38" s="29"/>
      <c r="CA38" s="30"/>
      <c r="CB38" s="2" t="s">
        <v>253</v>
      </c>
    </row>
    <row r="39" spans="1:80" s="6" customFormat="1" ht="15" x14ac:dyDescent="0.25">
      <c r="A39" s="244" t="s">
        <v>254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BZ39" s="29"/>
      <c r="CA39" s="30" t="s">
        <v>254</v>
      </c>
    </row>
    <row r="40" spans="1:80" s="6" customFormat="1" ht="33.75" x14ac:dyDescent="0.25">
      <c r="A40" s="31" t="s">
        <v>105</v>
      </c>
      <c r="B40" s="32" t="s">
        <v>255</v>
      </c>
      <c r="C40" s="245" t="s">
        <v>256</v>
      </c>
      <c r="D40" s="246"/>
      <c r="E40" s="247"/>
      <c r="F40" s="31" t="s">
        <v>38</v>
      </c>
      <c r="G40" s="33"/>
      <c r="H40" s="34">
        <v>6</v>
      </c>
      <c r="I40" s="35">
        <v>1211.51</v>
      </c>
      <c r="J40" s="35">
        <v>7269.11</v>
      </c>
      <c r="K40" s="35">
        <v>7269.11</v>
      </c>
      <c r="L40" s="40"/>
      <c r="M40" s="40"/>
      <c r="N40" s="40"/>
      <c r="O40" s="36">
        <v>9.7200000000000006</v>
      </c>
      <c r="P40" s="48">
        <v>0</v>
      </c>
      <c r="BZ40" s="29"/>
      <c r="CA40" s="30"/>
      <c r="CB40" s="2" t="s">
        <v>256</v>
      </c>
    </row>
    <row r="41" spans="1:80" s="6" customFormat="1" ht="22.5" x14ac:dyDescent="0.25">
      <c r="A41" s="31" t="s">
        <v>108</v>
      </c>
      <c r="B41" s="32" t="s">
        <v>257</v>
      </c>
      <c r="C41" s="245" t="s">
        <v>258</v>
      </c>
      <c r="D41" s="246"/>
      <c r="E41" s="247"/>
      <c r="F41" s="31" t="s">
        <v>231</v>
      </c>
      <c r="G41" s="33"/>
      <c r="H41" s="34">
        <v>2</v>
      </c>
      <c r="I41" s="35">
        <v>3251.39</v>
      </c>
      <c r="J41" s="35">
        <v>6502.79</v>
      </c>
      <c r="K41" s="35">
        <v>6502.79</v>
      </c>
      <c r="L41" s="40"/>
      <c r="M41" s="40"/>
      <c r="N41" s="40"/>
      <c r="O41" s="36">
        <v>9.7200000000000006</v>
      </c>
      <c r="P41" s="48">
        <v>0</v>
      </c>
      <c r="BZ41" s="29"/>
      <c r="CA41" s="30"/>
      <c r="CB41" s="2" t="s">
        <v>258</v>
      </c>
    </row>
    <row r="42" spans="1:80" s="6" customFormat="1" ht="15" x14ac:dyDescent="0.25">
      <c r="A42" s="244" t="s">
        <v>259</v>
      </c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BZ42" s="29"/>
      <c r="CA42" s="30" t="s">
        <v>259</v>
      </c>
    </row>
    <row r="43" spans="1:80" s="6" customFormat="1" ht="33.75" x14ac:dyDescent="0.25">
      <c r="A43" s="31" t="s">
        <v>111</v>
      </c>
      <c r="B43" s="32" t="s">
        <v>260</v>
      </c>
      <c r="C43" s="245" t="s">
        <v>261</v>
      </c>
      <c r="D43" s="246"/>
      <c r="E43" s="247"/>
      <c r="F43" s="31" t="s">
        <v>38</v>
      </c>
      <c r="G43" s="33"/>
      <c r="H43" s="34">
        <v>2</v>
      </c>
      <c r="I43" s="35">
        <v>42245.73</v>
      </c>
      <c r="J43" s="35">
        <v>84491.47</v>
      </c>
      <c r="K43" s="35">
        <v>84491.47</v>
      </c>
      <c r="L43" s="40"/>
      <c r="M43" s="40"/>
      <c r="N43" s="40"/>
      <c r="O43" s="37">
        <v>111.6</v>
      </c>
      <c r="P43" s="48">
        <v>0</v>
      </c>
      <c r="BZ43" s="29"/>
      <c r="CA43" s="30"/>
      <c r="CB43" s="2" t="s">
        <v>261</v>
      </c>
    </row>
    <row r="44" spans="1:80" s="6" customFormat="1" ht="22.5" x14ac:dyDescent="0.25">
      <c r="A44" s="31" t="s">
        <v>157</v>
      </c>
      <c r="B44" s="32" t="s">
        <v>262</v>
      </c>
      <c r="C44" s="245" t="s">
        <v>263</v>
      </c>
      <c r="D44" s="246"/>
      <c r="E44" s="247"/>
      <c r="F44" s="31" t="s">
        <v>231</v>
      </c>
      <c r="G44" s="33"/>
      <c r="H44" s="34">
        <v>6</v>
      </c>
      <c r="I44" s="35">
        <v>1829.88</v>
      </c>
      <c r="J44" s="35">
        <v>10979.26</v>
      </c>
      <c r="K44" s="35">
        <v>10979.26</v>
      </c>
      <c r="L44" s="40"/>
      <c r="M44" s="40"/>
      <c r="N44" s="40"/>
      <c r="O44" s="36">
        <v>14.58</v>
      </c>
      <c r="P44" s="48">
        <v>0</v>
      </c>
      <c r="BZ44" s="29"/>
      <c r="CA44" s="30"/>
      <c r="CB44" s="2" t="s">
        <v>263</v>
      </c>
    </row>
    <row r="45" spans="1:80" s="6" customFormat="1" ht="45" x14ac:dyDescent="0.25">
      <c r="A45" s="31" t="s">
        <v>160</v>
      </c>
      <c r="B45" s="32" t="s">
        <v>264</v>
      </c>
      <c r="C45" s="245" t="s">
        <v>265</v>
      </c>
      <c r="D45" s="246"/>
      <c r="E45" s="247"/>
      <c r="F45" s="31" t="s">
        <v>251</v>
      </c>
      <c r="G45" s="33"/>
      <c r="H45" s="34">
        <v>12</v>
      </c>
      <c r="I45" s="35">
        <v>1211.51</v>
      </c>
      <c r="J45" s="35">
        <v>14538.2</v>
      </c>
      <c r="K45" s="35">
        <v>14538.2</v>
      </c>
      <c r="L45" s="40"/>
      <c r="M45" s="40"/>
      <c r="N45" s="40"/>
      <c r="O45" s="36">
        <v>19.440000000000001</v>
      </c>
      <c r="P45" s="48">
        <v>0</v>
      </c>
      <c r="BZ45" s="29"/>
      <c r="CA45" s="30"/>
      <c r="CB45" s="2" t="s">
        <v>265</v>
      </c>
    </row>
    <row r="46" spans="1:80" s="6" customFormat="1" ht="22.5" x14ac:dyDescent="0.25">
      <c r="A46" s="31" t="s">
        <v>163</v>
      </c>
      <c r="B46" s="32" t="s">
        <v>266</v>
      </c>
      <c r="C46" s="245" t="s">
        <v>267</v>
      </c>
      <c r="D46" s="246"/>
      <c r="E46" s="247"/>
      <c r="F46" s="31" t="s">
        <v>38</v>
      </c>
      <c r="G46" s="33"/>
      <c r="H46" s="34">
        <v>432</v>
      </c>
      <c r="I46" s="35">
        <v>1211.51</v>
      </c>
      <c r="J46" s="35">
        <v>523375.34</v>
      </c>
      <c r="K46" s="35">
        <v>523375.34</v>
      </c>
      <c r="L46" s="40"/>
      <c r="M46" s="40"/>
      <c r="N46" s="40"/>
      <c r="O46" s="36">
        <v>699.84</v>
      </c>
      <c r="P46" s="48">
        <v>0</v>
      </c>
      <c r="BZ46" s="29"/>
      <c r="CA46" s="30"/>
      <c r="CB46" s="2" t="s">
        <v>267</v>
      </c>
    </row>
    <row r="47" spans="1:80" s="6" customFormat="1" ht="33.75" x14ac:dyDescent="0.25">
      <c r="A47" s="31" t="s">
        <v>166</v>
      </c>
      <c r="B47" s="32" t="s">
        <v>268</v>
      </c>
      <c r="C47" s="245" t="s">
        <v>269</v>
      </c>
      <c r="D47" s="246"/>
      <c r="E47" s="247"/>
      <c r="F47" s="31" t="s">
        <v>38</v>
      </c>
      <c r="G47" s="33"/>
      <c r="H47" s="34">
        <v>6</v>
      </c>
      <c r="I47" s="35">
        <v>5744.47</v>
      </c>
      <c r="J47" s="35">
        <v>34466.83</v>
      </c>
      <c r="K47" s="35">
        <v>34466.83</v>
      </c>
      <c r="L47" s="40"/>
      <c r="M47" s="40"/>
      <c r="N47" s="40"/>
      <c r="O47" s="37">
        <v>48.6</v>
      </c>
      <c r="P47" s="48">
        <v>0</v>
      </c>
      <c r="BZ47" s="29"/>
      <c r="CA47" s="30"/>
      <c r="CB47" s="2" t="s">
        <v>269</v>
      </c>
    </row>
    <row r="48" spans="1:80" s="6" customFormat="1" ht="22.5" x14ac:dyDescent="0.25">
      <c r="A48" s="31" t="s">
        <v>170</v>
      </c>
      <c r="B48" s="32" t="s">
        <v>241</v>
      </c>
      <c r="C48" s="245" t="s">
        <v>242</v>
      </c>
      <c r="D48" s="246"/>
      <c r="E48" s="247"/>
      <c r="F48" s="31" t="s">
        <v>231</v>
      </c>
      <c r="G48" s="33"/>
      <c r="H48" s="34">
        <v>6</v>
      </c>
      <c r="I48" s="35">
        <v>1829.88</v>
      </c>
      <c r="J48" s="35">
        <v>10979.26</v>
      </c>
      <c r="K48" s="35">
        <v>10979.26</v>
      </c>
      <c r="L48" s="40"/>
      <c r="M48" s="40"/>
      <c r="N48" s="40"/>
      <c r="O48" s="36">
        <v>14.58</v>
      </c>
      <c r="P48" s="48">
        <v>0</v>
      </c>
      <c r="BZ48" s="29"/>
      <c r="CA48" s="30"/>
      <c r="CB48" s="2" t="s">
        <v>242</v>
      </c>
    </row>
    <row r="49" spans="1:81" s="6" customFormat="1" ht="22.5" x14ac:dyDescent="0.25">
      <c r="A49" s="31" t="s">
        <v>173</v>
      </c>
      <c r="B49" s="32" t="s">
        <v>243</v>
      </c>
      <c r="C49" s="245" t="s">
        <v>244</v>
      </c>
      <c r="D49" s="246"/>
      <c r="E49" s="247"/>
      <c r="F49" s="31" t="s">
        <v>231</v>
      </c>
      <c r="G49" s="33"/>
      <c r="H49" s="34">
        <v>12</v>
      </c>
      <c r="I49" s="35">
        <v>1219.33</v>
      </c>
      <c r="J49" s="35">
        <v>14631.95</v>
      </c>
      <c r="K49" s="35">
        <v>14631.95</v>
      </c>
      <c r="L49" s="40"/>
      <c r="M49" s="40"/>
      <c r="N49" s="40"/>
      <c r="O49" s="36">
        <v>19.440000000000001</v>
      </c>
      <c r="P49" s="48">
        <v>0</v>
      </c>
      <c r="BZ49" s="29"/>
      <c r="CA49" s="30"/>
      <c r="CB49" s="2" t="s">
        <v>244</v>
      </c>
    </row>
    <row r="50" spans="1:81" s="6" customFormat="1" ht="22.5" x14ac:dyDescent="0.25">
      <c r="A50" s="31" t="s">
        <v>176</v>
      </c>
      <c r="B50" s="32" t="s">
        <v>270</v>
      </c>
      <c r="C50" s="245" t="s">
        <v>271</v>
      </c>
      <c r="D50" s="246"/>
      <c r="E50" s="247"/>
      <c r="F50" s="31" t="s">
        <v>231</v>
      </c>
      <c r="G50" s="33"/>
      <c r="H50" s="34">
        <v>16</v>
      </c>
      <c r="I50" s="35">
        <v>1748.37</v>
      </c>
      <c r="J50" s="35">
        <v>27973.86</v>
      </c>
      <c r="K50" s="35">
        <v>27973.86</v>
      </c>
      <c r="L50" s="40"/>
      <c r="M50" s="40"/>
      <c r="N50" s="40"/>
      <c r="O50" s="36">
        <v>38.880000000000003</v>
      </c>
      <c r="P50" s="48">
        <v>0</v>
      </c>
      <c r="BZ50" s="29"/>
      <c r="CA50" s="30"/>
      <c r="CB50" s="2" t="s">
        <v>271</v>
      </c>
    </row>
    <row r="51" spans="1:81" s="6" customFormat="1" ht="15" x14ac:dyDescent="0.25">
      <c r="A51" s="244" t="s">
        <v>272</v>
      </c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BZ51" s="29"/>
      <c r="CA51" s="30" t="s">
        <v>272</v>
      </c>
    </row>
    <row r="52" spans="1:81" s="6" customFormat="1" ht="33.75" x14ac:dyDescent="0.25">
      <c r="A52" s="31" t="s">
        <v>179</v>
      </c>
      <c r="B52" s="32" t="s">
        <v>255</v>
      </c>
      <c r="C52" s="245" t="s">
        <v>256</v>
      </c>
      <c r="D52" s="246"/>
      <c r="E52" s="247"/>
      <c r="F52" s="31" t="s">
        <v>38</v>
      </c>
      <c r="G52" s="33"/>
      <c r="H52" s="34">
        <v>12</v>
      </c>
      <c r="I52" s="35">
        <v>650.57000000000005</v>
      </c>
      <c r="J52" s="35">
        <v>7806.81</v>
      </c>
      <c r="K52" s="35">
        <v>7806.81</v>
      </c>
      <c r="L52" s="40"/>
      <c r="M52" s="40"/>
      <c r="N52" s="40"/>
      <c r="O52" s="36">
        <v>19.440000000000001</v>
      </c>
      <c r="P52" s="48">
        <v>0</v>
      </c>
      <c r="BZ52" s="29"/>
      <c r="CA52" s="30"/>
      <c r="CB52" s="2" t="s">
        <v>256</v>
      </c>
    </row>
    <row r="53" spans="1:81" s="6" customFormat="1" ht="22.5" x14ac:dyDescent="0.25">
      <c r="A53" s="31" t="s">
        <v>182</v>
      </c>
      <c r="B53" s="32" t="s">
        <v>257</v>
      </c>
      <c r="C53" s="245" t="s">
        <v>258</v>
      </c>
      <c r="D53" s="246"/>
      <c r="E53" s="247"/>
      <c r="F53" s="31" t="s">
        <v>231</v>
      </c>
      <c r="G53" s="33"/>
      <c r="H53" s="34">
        <v>4</v>
      </c>
      <c r="I53" s="35">
        <v>1745.94</v>
      </c>
      <c r="J53" s="35">
        <v>6983.78</v>
      </c>
      <c r="K53" s="35">
        <v>6983.78</v>
      </c>
      <c r="L53" s="40"/>
      <c r="M53" s="40"/>
      <c r="N53" s="40"/>
      <c r="O53" s="36">
        <v>19.440000000000001</v>
      </c>
      <c r="P53" s="48">
        <v>0</v>
      </c>
      <c r="BZ53" s="29"/>
      <c r="CA53" s="30"/>
      <c r="CB53" s="2" t="s">
        <v>258</v>
      </c>
    </row>
    <row r="54" spans="1:81" s="6" customFormat="1" ht="33.75" x14ac:dyDescent="0.25">
      <c r="A54" s="31" t="s">
        <v>185</v>
      </c>
      <c r="B54" s="32" t="s">
        <v>273</v>
      </c>
      <c r="C54" s="245" t="s">
        <v>274</v>
      </c>
      <c r="D54" s="246"/>
      <c r="E54" s="247"/>
      <c r="F54" s="31" t="s">
        <v>251</v>
      </c>
      <c r="G54" s="33"/>
      <c r="H54" s="34">
        <v>4</v>
      </c>
      <c r="I54" s="35">
        <v>650.57000000000005</v>
      </c>
      <c r="J54" s="35">
        <v>2602.27</v>
      </c>
      <c r="K54" s="35">
        <v>2602.27</v>
      </c>
      <c r="L54" s="40"/>
      <c r="M54" s="40"/>
      <c r="N54" s="40"/>
      <c r="O54" s="36">
        <v>6.48</v>
      </c>
      <c r="P54" s="48">
        <v>0</v>
      </c>
      <c r="BZ54" s="29"/>
      <c r="CA54" s="30"/>
      <c r="CB54" s="2" t="s">
        <v>274</v>
      </c>
    </row>
    <row r="55" spans="1:81" s="6" customFormat="1" ht="22.5" x14ac:dyDescent="0.25">
      <c r="A55" s="31" t="s">
        <v>189</v>
      </c>
      <c r="B55" s="32" t="s">
        <v>275</v>
      </c>
      <c r="C55" s="245" t="s">
        <v>276</v>
      </c>
      <c r="D55" s="246"/>
      <c r="E55" s="247"/>
      <c r="F55" s="31" t="s">
        <v>38</v>
      </c>
      <c r="G55" s="33"/>
      <c r="H55" s="34">
        <v>12</v>
      </c>
      <c r="I55" s="35">
        <v>870.13</v>
      </c>
      <c r="J55" s="35">
        <v>10441.64</v>
      </c>
      <c r="K55" s="35">
        <v>10441.64</v>
      </c>
      <c r="L55" s="40"/>
      <c r="M55" s="40"/>
      <c r="N55" s="40"/>
      <c r="O55" s="36">
        <v>24.36</v>
      </c>
      <c r="P55" s="48">
        <v>0</v>
      </c>
      <c r="BZ55" s="29"/>
      <c r="CA55" s="30"/>
      <c r="CB55" s="2" t="s">
        <v>276</v>
      </c>
    </row>
    <row r="56" spans="1:81" s="6" customFormat="1" ht="33.75" x14ac:dyDescent="0.25">
      <c r="A56" s="31" t="s">
        <v>192</v>
      </c>
      <c r="B56" s="32" t="s">
        <v>277</v>
      </c>
      <c r="C56" s="245" t="s">
        <v>278</v>
      </c>
      <c r="D56" s="246"/>
      <c r="E56" s="247"/>
      <c r="F56" s="31" t="s">
        <v>38</v>
      </c>
      <c r="G56" s="33"/>
      <c r="H56" s="34">
        <v>12</v>
      </c>
      <c r="I56" s="35">
        <v>979.87</v>
      </c>
      <c r="J56" s="35">
        <v>11758.4</v>
      </c>
      <c r="K56" s="35">
        <v>11758.4</v>
      </c>
      <c r="L56" s="40"/>
      <c r="M56" s="40"/>
      <c r="N56" s="40"/>
      <c r="O56" s="36">
        <v>29.28</v>
      </c>
      <c r="P56" s="48">
        <v>0</v>
      </c>
      <c r="BZ56" s="29"/>
      <c r="CA56" s="30"/>
      <c r="CB56" s="2" t="s">
        <v>278</v>
      </c>
    </row>
    <row r="57" spans="1:81" s="6" customFormat="1" ht="22.5" x14ac:dyDescent="0.25">
      <c r="A57" s="31" t="s">
        <v>195</v>
      </c>
      <c r="B57" s="32" t="s">
        <v>279</v>
      </c>
      <c r="C57" s="245" t="s">
        <v>280</v>
      </c>
      <c r="D57" s="246"/>
      <c r="E57" s="247"/>
      <c r="F57" s="31" t="s">
        <v>231</v>
      </c>
      <c r="G57" s="33"/>
      <c r="H57" s="34">
        <v>4</v>
      </c>
      <c r="I57" s="35">
        <v>1233.28</v>
      </c>
      <c r="J57" s="35">
        <v>4933.13</v>
      </c>
      <c r="K57" s="35">
        <v>4933.13</v>
      </c>
      <c r="L57" s="40"/>
      <c r="M57" s="40"/>
      <c r="N57" s="40"/>
      <c r="O57" s="36">
        <v>12.96</v>
      </c>
      <c r="P57" s="48">
        <v>0</v>
      </c>
      <c r="BZ57" s="29"/>
      <c r="CA57" s="30"/>
      <c r="CB57" s="2" t="s">
        <v>280</v>
      </c>
    </row>
    <row r="58" spans="1:81" s="6" customFormat="1" ht="15" x14ac:dyDescent="0.25">
      <c r="A58" s="248" t="s">
        <v>281</v>
      </c>
      <c r="B58" s="249"/>
      <c r="C58" s="249"/>
      <c r="D58" s="249"/>
      <c r="E58" s="249"/>
      <c r="F58" s="249"/>
      <c r="G58" s="249"/>
      <c r="H58" s="249"/>
      <c r="I58" s="250"/>
      <c r="J58" s="38"/>
      <c r="K58" s="38"/>
      <c r="L58" s="38"/>
      <c r="M58" s="38"/>
      <c r="N58" s="38"/>
      <c r="O58" s="56">
        <v>1637.64</v>
      </c>
      <c r="P58" s="57">
        <v>0</v>
      </c>
      <c r="BZ58" s="29"/>
      <c r="CA58" s="30"/>
      <c r="CC58" s="39" t="s">
        <v>281</v>
      </c>
    </row>
    <row r="59" spans="1:81" s="6" customFormat="1" ht="15" x14ac:dyDescent="0.25">
      <c r="A59" s="243" t="s">
        <v>282</v>
      </c>
      <c r="B59" s="243"/>
      <c r="C59" s="243"/>
      <c r="D59" s="243"/>
      <c r="E59" s="243"/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BZ59" s="29" t="s">
        <v>282</v>
      </c>
      <c r="CA59" s="30"/>
      <c r="CC59" s="39"/>
    </row>
    <row r="60" spans="1:81" s="6" customFormat="1" ht="33.75" x14ac:dyDescent="0.25">
      <c r="A60" s="31" t="s">
        <v>200</v>
      </c>
      <c r="B60" s="32" t="s">
        <v>283</v>
      </c>
      <c r="C60" s="245" t="s">
        <v>284</v>
      </c>
      <c r="D60" s="246"/>
      <c r="E60" s="247"/>
      <c r="F60" s="31" t="s">
        <v>285</v>
      </c>
      <c r="G60" s="33"/>
      <c r="H60" s="34">
        <v>1</v>
      </c>
      <c r="I60" s="35">
        <v>5220646.58</v>
      </c>
      <c r="J60" s="35">
        <v>5220646.58</v>
      </c>
      <c r="K60" s="35">
        <v>5220646.58</v>
      </c>
      <c r="L60" s="40"/>
      <c r="M60" s="40"/>
      <c r="N60" s="40"/>
      <c r="O60" s="48">
        <v>5497</v>
      </c>
      <c r="P60" s="48">
        <v>0</v>
      </c>
      <c r="BZ60" s="29"/>
      <c r="CA60" s="30"/>
      <c r="CB60" s="2" t="s">
        <v>284</v>
      </c>
      <c r="CC60" s="39"/>
    </row>
    <row r="61" spans="1:81" s="6" customFormat="1" ht="22.5" x14ac:dyDescent="0.25">
      <c r="A61" s="31" t="s">
        <v>201</v>
      </c>
      <c r="B61" s="32" t="s">
        <v>286</v>
      </c>
      <c r="C61" s="245" t="s">
        <v>287</v>
      </c>
      <c r="D61" s="246"/>
      <c r="E61" s="247"/>
      <c r="F61" s="31" t="s">
        <v>38</v>
      </c>
      <c r="G61" s="33"/>
      <c r="H61" s="34">
        <v>1</v>
      </c>
      <c r="I61" s="35">
        <v>2281.44</v>
      </c>
      <c r="J61" s="35">
        <v>2281.44</v>
      </c>
      <c r="K61" s="35">
        <v>2281.44</v>
      </c>
      <c r="L61" s="40"/>
      <c r="M61" s="40"/>
      <c r="N61" s="40"/>
      <c r="O61" s="36">
        <v>2.4900000000000002</v>
      </c>
      <c r="P61" s="48">
        <v>0</v>
      </c>
      <c r="BZ61" s="29"/>
      <c r="CA61" s="30"/>
      <c r="CB61" s="2" t="s">
        <v>287</v>
      </c>
      <c r="CC61" s="39"/>
    </row>
    <row r="62" spans="1:81" s="6" customFormat="1" ht="22.5" x14ac:dyDescent="0.25">
      <c r="A62" s="31" t="s">
        <v>202</v>
      </c>
      <c r="B62" s="32" t="s">
        <v>229</v>
      </c>
      <c r="C62" s="245" t="s">
        <v>230</v>
      </c>
      <c r="D62" s="246"/>
      <c r="E62" s="247"/>
      <c r="F62" s="31" t="s">
        <v>231</v>
      </c>
      <c r="G62" s="33"/>
      <c r="H62" s="34">
        <v>5</v>
      </c>
      <c r="I62" s="35">
        <v>1137.83</v>
      </c>
      <c r="J62" s="35">
        <v>5689.15</v>
      </c>
      <c r="K62" s="35">
        <v>5689.15</v>
      </c>
      <c r="L62" s="40"/>
      <c r="M62" s="40"/>
      <c r="N62" s="40"/>
      <c r="O62" s="37">
        <v>8.1</v>
      </c>
      <c r="P62" s="48">
        <v>0</v>
      </c>
      <c r="BZ62" s="29"/>
      <c r="CA62" s="30"/>
      <c r="CB62" s="2" t="s">
        <v>230</v>
      </c>
      <c r="CC62" s="39"/>
    </row>
    <row r="63" spans="1:81" s="6" customFormat="1" ht="33.75" x14ac:dyDescent="0.25">
      <c r="A63" s="31" t="s">
        <v>203</v>
      </c>
      <c r="B63" s="32" t="s">
        <v>288</v>
      </c>
      <c r="C63" s="245" t="s">
        <v>289</v>
      </c>
      <c r="D63" s="246"/>
      <c r="E63" s="247"/>
      <c r="F63" s="31" t="s">
        <v>290</v>
      </c>
      <c r="G63" s="33"/>
      <c r="H63" s="52">
        <v>0.1</v>
      </c>
      <c r="I63" s="35">
        <v>9692.14</v>
      </c>
      <c r="J63" s="36">
        <v>969.21</v>
      </c>
      <c r="K63" s="36">
        <v>969.21</v>
      </c>
      <c r="L63" s="40"/>
      <c r="M63" s="40"/>
      <c r="N63" s="40"/>
      <c r="O63" s="37">
        <v>1.3</v>
      </c>
      <c r="P63" s="48">
        <v>0</v>
      </c>
      <c r="BZ63" s="29"/>
      <c r="CA63" s="30"/>
      <c r="CB63" s="2" t="s">
        <v>289</v>
      </c>
      <c r="CC63" s="39"/>
    </row>
    <row r="64" spans="1:81" s="6" customFormat="1" ht="15" x14ac:dyDescent="0.25">
      <c r="A64" s="248" t="s">
        <v>291</v>
      </c>
      <c r="B64" s="249"/>
      <c r="C64" s="249"/>
      <c r="D64" s="249"/>
      <c r="E64" s="249"/>
      <c r="F64" s="249"/>
      <c r="G64" s="249"/>
      <c r="H64" s="249"/>
      <c r="I64" s="250"/>
      <c r="J64" s="38"/>
      <c r="K64" s="38"/>
      <c r="L64" s="38"/>
      <c r="M64" s="38"/>
      <c r="N64" s="38"/>
      <c r="O64" s="42">
        <v>5508.8860000000004</v>
      </c>
      <c r="P64" s="57">
        <v>0</v>
      </c>
      <c r="BZ64" s="29"/>
      <c r="CA64" s="30"/>
      <c r="CC64" s="39" t="s">
        <v>291</v>
      </c>
    </row>
    <row r="65" spans="1:84" s="6" customFormat="1" ht="15" x14ac:dyDescent="0.25">
      <c r="A65" s="248" t="s">
        <v>55</v>
      </c>
      <c r="B65" s="249"/>
      <c r="C65" s="249"/>
      <c r="D65" s="249"/>
      <c r="E65" s="249"/>
      <c r="F65" s="249"/>
      <c r="G65" s="249"/>
      <c r="H65" s="249"/>
      <c r="I65" s="250"/>
      <c r="J65" s="38"/>
      <c r="K65" s="38"/>
      <c r="L65" s="38"/>
      <c r="M65" s="38"/>
      <c r="N65" s="38"/>
      <c r="O65" s="38"/>
      <c r="P65" s="38"/>
      <c r="CD65" s="39" t="s">
        <v>55</v>
      </c>
    </row>
    <row r="66" spans="1:84" s="6" customFormat="1" ht="15" x14ac:dyDescent="0.25">
      <c r="A66" s="251" t="s">
        <v>56</v>
      </c>
      <c r="B66" s="252"/>
      <c r="C66" s="252"/>
      <c r="D66" s="252"/>
      <c r="E66" s="252"/>
      <c r="F66" s="252"/>
      <c r="G66" s="252"/>
      <c r="H66" s="252"/>
      <c r="I66" s="253"/>
      <c r="J66" s="35">
        <v>6396522.3600000003</v>
      </c>
      <c r="K66" s="40"/>
      <c r="L66" s="40"/>
      <c r="M66" s="40"/>
      <c r="N66" s="40"/>
      <c r="O66" s="40"/>
      <c r="P66" s="40"/>
      <c r="CD66" s="39"/>
      <c r="CE66" s="2" t="s">
        <v>56</v>
      </c>
    </row>
    <row r="67" spans="1:84" s="6" customFormat="1" ht="15" x14ac:dyDescent="0.25">
      <c r="A67" s="251" t="s">
        <v>292</v>
      </c>
      <c r="B67" s="252"/>
      <c r="C67" s="252"/>
      <c r="D67" s="252"/>
      <c r="E67" s="252"/>
      <c r="F67" s="252"/>
      <c r="G67" s="252"/>
      <c r="H67" s="252"/>
      <c r="I67" s="253"/>
      <c r="J67" s="35">
        <v>13496662.189999999</v>
      </c>
      <c r="K67" s="40"/>
      <c r="L67" s="40"/>
      <c r="M67" s="40"/>
      <c r="N67" s="40"/>
      <c r="O67" s="40"/>
      <c r="P67" s="40"/>
      <c r="CD67" s="39"/>
      <c r="CE67" s="2" t="s">
        <v>292</v>
      </c>
    </row>
    <row r="68" spans="1:84" s="6" customFormat="1" ht="15" x14ac:dyDescent="0.25">
      <c r="A68" s="251" t="s">
        <v>58</v>
      </c>
      <c r="B68" s="252"/>
      <c r="C68" s="252"/>
      <c r="D68" s="252"/>
      <c r="E68" s="252"/>
      <c r="F68" s="252"/>
      <c r="G68" s="252"/>
      <c r="H68" s="252"/>
      <c r="I68" s="253"/>
      <c r="J68" s="35">
        <v>6396522.3600000003</v>
      </c>
      <c r="K68" s="40"/>
      <c r="L68" s="40"/>
      <c r="M68" s="40"/>
      <c r="N68" s="40"/>
      <c r="O68" s="40"/>
      <c r="P68" s="40"/>
      <c r="CD68" s="39"/>
      <c r="CE68" s="2" t="s">
        <v>58</v>
      </c>
    </row>
    <row r="69" spans="1:84" s="6" customFormat="1" ht="15" x14ac:dyDescent="0.25">
      <c r="A69" s="251" t="s">
        <v>59</v>
      </c>
      <c r="B69" s="252"/>
      <c r="C69" s="252"/>
      <c r="D69" s="252"/>
      <c r="E69" s="252"/>
      <c r="F69" s="252"/>
      <c r="G69" s="252"/>
      <c r="H69" s="252"/>
      <c r="I69" s="253"/>
      <c r="J69" s="35">
        <v>4797391.82</v>
      </c>
      <c r="K69" s="40"/>
      <c r="L69" s="40"/>
      <c r="M69" s="40"/>
      <c r="N69" s="40"/>
      <c r="O69" s="40"/>
      <c r="P69" s="40"/>
      <c r="CD69" s="39"/>
      <c r="CE69" s="2" t="s">
        <v>59</v>
      </c>
    </row>
    <row r="70" spans="1:84" s="6" customFormat="1" ht="15" x14ac:dyDescent="0.25">
      <c r="A70" s="251" t="s">
        <v>60</v>
      </c>
      <c r="B70" s="252"/>
      <c r="C70" s="252"/>
      <c r="D70" s="252"/>
      <c r="E70" s="252"/>
      <c r="F70" s="252"/>
      <c r="G70" s="252"/>
      <c r="H70" s="252"/>
      <c r="I70" s="253"/>
      <c r="J70" s="35">
        <v>2302748.0099999998</v>
      </c>
      <c r="K70" s="40"/>
      <c r="L70" s="40"/>
      <c r="M70" s="40"/>
      <c r="N70" s="40"/>
      <c r="O70" s="40"/>
      <c r="P70" s="40"/>
      <c r="CD70" s="39"/>
      <c r="CE70" s="2" t="s">
        <v>60</v>
      </c>
    </row>
    <row r="71" spans="1:84" s="6" customFormat="1" ht="15" x14ac:dyDescent="0.25">
      <c r="A71" s="248" t="s">
        <v>61</v>
      </c>
      <c r="B71" s="249"/>
      <c r="C71" s="249"/>
      <c r="D71" s="249"/>
      <c r="E71" s="249"/>
      <c r="F71" s="249"/>
      <c r="G71" s="249"/>
      <c r="H71" s="249"/>
      <c r="I71" s="250"/>
      <c r="J71" s="41">
        <v>13496662.189999999</v>
      </c>
      <c r="K71" s="38"/>
      <c r="L71" s="38"/>
      <c r="M71" s="38"/>
      <c r="N71" s="38"/>
      <c r="O71" s="42">
        <v>7146.5259999999998</v>
      </c>
      <c r="P71" s="57">
        <v>0</v>
      </c>
      <c r="CD71" s="39"/>
      <c r="CF71" s="39" t="s">
        <v>61</v>
      </c>
    </row>
    <row r="72" spans="1:84" s="6" customFormat="1" ht="15" x14ac:dyDescent="0.25">
      <c r="A72" s="251" t="s">
        <v>62</v>
      </c>
      <c r="B72" s="252"/>
      <c r="C72" s="252"/>
      <c r="D72" s="252"/>
      <c r="E72" s="252"/>
      <c r="F72" s="252"/>
      <c r="G72" s="252"/>
      <c r="H72" s="252"/>
      <c r="I72" s="253"/>
      <c r="J72" s="40"/>
      <c r="K72" s="40"/>
      <c r="L72" s="40"/>
      <c r="M72" s="40"/>
      <c r="N72" s="40"/>
      <c r="O72" s="40"/>
      <c r="P72" s="40"/>
      <c r="CD72" s="39"/>
      <c r="CE72" s="2" t="s">
        <v>62</v>
      </c>
      <c r="CF72" s="39"/>
    </row>
    <row r="73" spans="1:84" s="6" customFormat="1" ht="15" x14ac:dyDescent="0.25">
      <c r="A73" s="251" t="s">
        <v>63</v>
      </c>
      <c r="B73" s="252"/>
      <c r="C73" s="252"/>
      <c r="D73" s="252"/>
      <c r="E73" s="252"/>
      <c r="F73" s="252"/>
      <c r="G73" s="252"/>
      <c r="H73" s="252"/>
      <c r="I73" s="253"/>
      <c r="J73" s="40"/>
      <c r="K73" s="40"/>
      <c r="L73" s="40"/>
      <c r="M73" s="40"/>
      <c r="N73" s="40"/>
      <c r="O73" s="40"/>
      <c r="P73" s="40"/>
      <c r="CD73" s="39"/>
      <c r="CE73" s="2" t="s">
        <v>63</v>
      </c>
      <c r="CF73" s="39"/>
    </row>
    <row r="74" spans="1:84" s="6" customFormat="1" ht="15" x14ac:dyDescent="0.25">
      <c r="A74" s="251" t="s">
        <v>293</v>
      </c>
      <c r="B74" s="252"/>
      <c r="C74" s="252"/>
      <c r="D74" s="252"/>
      <c r="E74" s="252"/>
      <c r="F74" s="252"/>
      <c r="G74" s="252"/>
      <c r="H74" s="252"/>
      <c r="I74" s="253"/>
      <c r="J74" s="35">
        <v>10816119.73</v>
      </c>
      <c r="K74" s="40"/>
      <c r="L74" s="40"/>
      <c r="M74" s="40"/>
      <c r="N74" s="40"/>
      <c r="O74" s="40"/>
      <c r="P74" s="40"/>
      <c r="CD74" s="39"/>
      <c r="CE74" s="2" t="s">
        <v>293</v>
      </c>
      <c r="CF74" s="39"/>
    </row>
    <row r="75" spans="1:84" s="6" customFormat="1" ht="15" x14ac:dyDescent="0.25">
      <c r="A75" s="251" t="s">
        <v>294</v>
      </c>
      <c r="B75" s="252"/>
      <c r="C75" s="252"/>
      <c r="D75" s="252"/>
      <c r="E75" s="252"/>
      <c r="F75" s="252"/>
      <c r="G75" s="252"/>
      <c r="H75" s="252"/>
      <c r="I75" s="253"/>
      <c r="J75" s="35">
        <v>2680542.46</v>
      </c>
      <c r="K75" s="40"/>
      <c r="L75" s="40"/>
      <c r="M75" s="40"/>
      <c r="N75" s="40"/>
      <c r="O75" s="40"/>
      <c r="P75" s="40"/>
      <c r="CD75" s="39"/>
      <c r="CE75" s="2" t="s">
        <v>294</v>
      </c>
      <c r="CF75" s="39"/>
    </row>
    <row r="76" spans="1:84" s="6" customFormat="1" ht="3" customHeigh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5"/>
      <c r="M76" s="45"/>
      <c r="N76" s="45"/>
      <c r="O76" s="46"/>
      <c r="P76" s="46"/>
    </row>
    <row r="77" spans="1:84" s="6" customFormat="1" ht="53.2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84" s="6" customFormat="1" ht="15" x14ac:dyDescent="0.25">
      <c r="A78" s="7"/>
      <c r="B78" s="7"/>
      <c r="C78" s="7"/>
      <c r="D78" s="7"/>
      <c r="E78" s="7"/>
      <c r="F78" s="7"/>
      <c r="G78" s="7"/>
      <c r="H78" s="12"/>
      <c r="I78" s="254"/>
      <c r="J78" s="254"/>
      <c r="K78" s="254"/>
      <c r="L78" s="7"/>
      <c r="M78" s="7"/>
      <c r="N78" s="7"/>
      <c r="O78" s="7"/>
      <c r="P78" s="7"/>
    </row>
    <row r="79" spans="1:84" s="6" customFormat="1" ht="15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84" s="6" customFormat="1" ht="15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</sheetData>
  <mergeCells count="78">
    <mergeCell ref="A75:I75"/>
    <mergeCell ref="I78:K78"/>
    <mergeCell ref="A70:I70"/>
    <mergeCell ref="A71:I71"/>
    <mergeCell ref="A72:I72"/>
    <mergeCell ref="A73:I73"/>
    <mergeCell ref="A74:I74"/>
    <mergeCell ref="A65:I65"/>
    <mergeCell ref="A66:I66"/>
    <mergeCell ref="A67:I67"/>
    <mergeCell ref="A68:I68"/>
    <mergeCell ref="A69:I69"/>
    <mergeCell ref="C60:E60"/>
    <mergeCell ref="C61:E61"/>
    <mergeCell ref="C62:E62"/>
    <mergeCell ref="C63:E63"/>
    <mergeCell ref="A64:I64"/>
    <mergeCell ref="C55:E55"/>
    <mergeCell ref="C56:E56"/>
    <mergeCell ref="C57:E57"/>
    <mergeCell ref="A58:I58"/>
    <mergeCell ref="A59:P59"/>
    <mergeCell ref="C50:E50"/>
    <mergeCell ref="A51:P51"/>
    <mergeCell ref="C52:E52"/>
    <mergeCell ref="C53:E53"/>
    <mergeCell ref="C54:E54"/>
    <mergeCell ref="C45:E45"/>
    <mergeCell ref="C46:E46"/>
    <mergeCell ref="C47:E47"/>
    <mergeCell ref="C48:E48"/>
    <mergeCell ref="C49:E49"/>
    <mergeCell ref="C40:E40"/>
    <mergeCell ref="C41:E41"/>
    <mergeCell ref="A42:P42"/>
    <mergeCell ref="C43:E43"/>
    <mergeCell ref="C44:E44"/>
    <mergeCell ref="C35:E35"/>
    <mergeCell ref="A36:P36"/>
    <mergeCell ref="C37:E37"/>
    <mergeCell ref="C38:E38"/>
    <mergeCell ref="A39:P39"/>
    <mergeCell ref="C30:E30"/>
    <mergeCell ref="C31:E31"/>
    <mergeCell ref="A32:P32"/>
    <mergeCell ref="C33:E33"/>
    <mergeCell ref="C34:E34"/>
    <mergeCell ref="C25:E25"/>
    <mergeCell ref="C26:E26"/>
    <mergeCell ref="C27:E27"/>
    <mergeCell ref="A28:P28"/>
    <mergeCell ref="C29:E29"/>
    <mergeCell ref="C20:E20"/>
    <mergeCell ref="A21:P21"/>
    <mergeCell ref="A22:P22"/>
    <mergeCell ref="A23:P23"/>
    <mergeCell ref="C24:E24"/>
    <mergeCell ref="A8:P8"/>
    <mergeCell ref="C9:G9"/>
    <mergeCell ref="E15:P15"/>
    <mergeCell ref="A17:A19"/>
    <mergeCell ref="B17:B19"/>
    <mergeCell ref="C17:E19"/>
    <mergeCell ref="F17:F19"/>
    <mergeCell ref="G17:H17"/>
    <mergeCell ref="I17:N17"/>
    <mergeCell ref="O17:O19"/>
    <mergeCell ref="P17:P19"/>
    <mergeCell ref="G18:G19"/>
    <mergeCell ref="H18:H19"/>
    <mergeCell ref="I18:I19"/>
    <mergeCell ref="J18:J19"/>
    <mergeCell ref="K18:N18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Сводка</vt:lpstr>
      <vt:lpstr>ССРСС </vt:lpstr>
      <vt:lpstr>Цена МАТ и ОБ по ТКП</vt:lpstr>
      <vt:lpstr>ИЦИ</vt:lpstr>
      <vt:lpstr>02-01-01</vt:lpstr>
      <vt:lpstr>02-01-02</vt:lpstr>
      <vt:lpstr>02-01-03</vt:lpstr>
      <vt:lpstr>09-01-01</vt:lpstr>
      <vt:lpstr>'02-01-01'!Заголовки_для_печати</vt:lpstr>
      <vt:lpstr>'02-01-02'!Заголовки_для_печати</vt:lpstr>
      <vt:lpstr>'02-01-03'!Заголовки_для_печати</vt:lpstr>
      <vt:lpstr>'09-01-01'!Заголовки_для_печати</vt:lpstr>
      <vt:lpstr>'ССРСС '!Заголовки_для_печати</vt:lpstr>
      <vt:lpstr>'02-01-01'!Область_печати</vt:lpstr>
      <vt:lpstr>'02-01-02'!Область_печати</vt:lpstr>
      <vt:lpstr>'02-01-03'!Область_печати</vt:lpstr>
      <vt:lpstr>'09-01-01'!Область_печати</vt:lpstr>
      <vt:lpstr>'ССРСС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ivan</cp:lastModifiedBy>
  <dcterms:created xsi:type="dcterms:W3CDTF">2025-11-03T07:57:25Z</dcterms:created>
  <dcterms:modified xsi:type="dcterms:W3CDTF">2025-11-09T08:08:30Z</dcterms:modified>
</cp:coreProperties>
</file>